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02895170\Desktop\"/>
    </mc:Choice>
  </mc:AlternateContent>
  <xr:revisionPtr revIDLastSave="0" documentId="13_ncr:1_{77F71AA5-A0C6-4CA8-B059-C07A168149B7}" xr6:coauthVersionLast="47" xr6:coauthVersionMax="47" xr10:uidLastSave="{00000000-0000-0000-0000-000000000000}"/>
  <bookViews>
    <workbookView xWindow="-110" yWindow="-110" windowWidth="19420" windowHeight="10300" tabRatio="874" xr2:uid="{00000000-000D-0000-FFFF-FFFF00000000}"/>
  </bookViews>
  <sheets>
    <sheet name="名簿兼勤務表 (夜間対応型訪問介護)" sheetId="21" r:id="rId1"/>
    <sheet name="【記載例】夜間対応型訪問介護" sheetId="10" r:id="rId2"/>
    <sheet name="【記載例】シフト記号表（勤務時間帯）" sheetId="16" r:id="rId3"/>
    <sheet name="夜間対応型訪問介護" sheetId="20" r:id="rId4"/>
    <sheet name="シフト記号表" sheetId="19" r:id="rId5"/>
    <sheet name="記入方法" sheetId="4" r:id="rId6"/>
    <sheet name="プルダウン・リスト" sheetId="3" r:id="rId7"/>
    <sheet name="自己点検票" sheetId="22" r:id="rId8"/>
  </sheets>
  <externalReferences>
    <externalReference r:id="rId9"/>
    <externalReference r:id="rId10"/>
    <externalReference r:id="rId11"/>
    <externalReference r:id="rId12"/>
    <externalReference r:id="rId13"/>
  </externalReferences>
  <definedNames>
    <definedName name="______xlfn_COUNTIFS">#N/A</definedName>
    <definedName name="_____xlfn_COUNTIFS">#N/A</definedName>
    <definedName name="____xlfn_COUNTIFS">#N/A</definedName>
    <definedName name="___xlfn_COUNTIFS">#N/A</definedName>
    <definedName name="__xlfn_COUNTIFS">#N/A</definedName>
    <definedName name="_xlnm._FilterDatabase" localSheetId="7" hidden="1">自己点検票!$A$3:$F$298</definedName>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 localSheetId="0">'[1]【記載例】シフト記号表（勤務時間帯）'!$C$6:$C$47</definedName>
    <definedName name="【記載例】シフト記号表">'【記載例】シフト記号表（勤務時間帯）'!$C$6:$C$47</definedName>
    <definedName name="ｋ">#REF!</definedName>
    <definedName name="_xlnm.Print_Area" localSheetId="2">'【記載例】シフト記号表（勤務時間帯）'!$B$1:$N$52</definedName>
    <definedName name="_xlnm.Print_Area" localSheetId="1">【記載例】夜間対応型訪問介護!$A$1:$BJ$75</definedName>
    <definedName name="_xlnm.Print_Area" localSheetId="4">シフト記号表!$B$1:$N$52</definedName>
    <definedName name="_xlnm.Print_Area" localSheetId="5">記入方法!$A$1:$Q$69</definedName>
    <definedName name="_xlnm.Print_Area" localSheetId="7">自己点検票!$A$1:$F$298</definedName>
    <definedName name="_xlnm.Print_Area" localSheetId="0">'名簿兼勤務表 (夜間対応型訪問介護)'!$A$1:$F$17</definedName>
    <definedName name="_xlnm.Print_Area" localSheetId="3">夜間対応型訪問介護!$A$1:$BJ$55</definedName>
    <definedName name="_xlnm.Print_Titles" localSheetId="1">【記載例】夜間対応型訪問介護!$1:$14</definedName>
    <definedName name="_xlnm.Print_Titles" localSheetId="7">自己点検票!$2:$3</definedName>
    <definedName name="_xlnm.Print_Titles" localSheetId="3">夜間対応型訪問介護!$1:$14</definedName>
    <definedName name="オペレーター">プルダウン・リスト!$D$18:$D$27</definedName>
    <definedName name="サービス種別">[2]サービス種類一覧!$B$4:$B$20</definedName>
    <definedName name="サービス種類">[3]サービス種類一覧!$C$4:$C$20</definedName>
    <definedName name="サービス名">#REF!</definedName>
    <definedName name="サービス名称">#REF!</definedName>
    <definedName name="シフト記号表" localSheetId="0">#REF!</definedName>
    <definedName name="シフト記号表">シフト記号表!$C$6:$C$47</definedName>
    <definedName name="シフト記載例">[1]シフト記号表!$C$6:$C$47</definedName>
    <definedName name="だだ">#REF!</definedName>
    <definedName name="っっｋ">#REF!</definedName>
    <definedName name="っっっっｌ">#REF!</definedName>
    <definedName name="確認">#REF!</definedName>
    <definedName name="管理者">プルダウン・リスト!$C$18:$C$27</definedName>
    <definedName name="種類">[4]サービス種類一覧!$A$4:$A$20</definedName>
    <definedName name="職種" localSheetId="0">[5]プルダウン・リスト!$C$12:$K$12</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54" i="20" l="1"/>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20" i="20"/>
  <c r="BD20" i="20" s="1"/>
  <c r="BB28" i="20"/>
  <c r="BD28" i="20" s="1"/>
  <c r="BB30" i="20"/>
  <c r="BD30" i="20" s="1"/>
  <c r="BB34" i="20"/>
  <c r="BD34" i="20" s="1"/>
  <c r="BB36" i="20"/>
  <c r="BD36" i="20" s="1"/>
  <c r="BB38" i="20"/>
  <c r="BD38" i="20" s="1"/>
  <c r="BB42" i="20"/>
  <c r="BD42" i="20" s="1"/>
  <c r="BB46" i="20"/>
  <c r="BD46" i="20" s="1"/>
  <c r="BB54" i="20"/>
  <c r="BD54" i="20" s="1"/>
  <c r="AE13" i="20"/>
  <c r="AE14" i="20" s="1"/>
  <c r="AU13" i="20"/>
  <c r="AU14" i="20" s="1"/>
  <c r="X13" i="20"/>
  <c r="X14" i="20" s="1"/>
  <c r="AF13" i="20"/>
  <c r="AF14" i="20" s="1"/>
  <c r="AN13" i="20"/>
  <c r="AN14" i="20" s="1"/>
  <c r="AV13" i="20"/>
  <c r="AV14" i="20" s="1"/>
  <c r="W13" i="20"/>
  <c r="W14" i="20" s="1"/>
  <c r="AM13" i="20"/>
  <c r="AM14" i="20" s="1"/>
  <c r="AA13" i="20"/>
  <c r="AA14" i="20" s="1"/>
  <c r="AI13" i="20"/>
  <c r="AI14" i="20" s="1"/>
  <c r="AQ13" i="20"/>
  <c r="AQ14" i="20" s="1"/>
  <c r="BB26" i="20"/>
  <c r="BD26" i="20" s="1"/>
  <c r="BB50" i="20"/>
  <c r="BD50" i="20" s="1"/>
  <c r="BB22" i="20"/>
  <c r="BD22" i="20" s="1"/>
  <c r="BB48" i="20"/>
  <c r="BD48" i="20" s="1"/>
  <c r="BB24" i="20"/>
  <c r="BD24" i="20" s="1"/>
  <c r="BB32" i="20"/>
  <c r="BD32" i="20" s="1"/>
  <c r="BB40" i="20"/>
  <c r="BD40"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<sst xmlns="http://schemas.openxmlformats.org/spreadsheetml/2006/main" count="2136" uniqueCount="658">
  <si>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</si>
  <si>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</si>
  <si>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</si>
  <si>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</si>
  <si>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</si>
  <si>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</si>
  <si>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</si>
  <si>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</si>
  <si>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</si>
  <si>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</si>
  <si>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</si>
  <si>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</si>
  <si>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</si>
  <si>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</si>
  <si>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</si>
  <si>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</si>
  <si>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</si>
  <si>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</si>
  <si>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</si>
  <si>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</si>
  <si>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</si>
  <si>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</si>
  <si>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</si>
  <si>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</si>
  <si>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</si>
  <si>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</si>
  <si>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</si>
  <si>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</si>
  <si>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</si>
  <si>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</si>
  <si>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</si>
  <si>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</si>
  <si>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</si>
  <si>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</si>
  <si>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</si>
  <si>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</si>
  <si>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</si>
  <si>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</si>
  <si>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</si>
  <si>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</si>
  <si>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</si>
  <si>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</si>
  <si>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</si>
  <si>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</si>
  <si>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</si>
  <si>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</si>
  <si>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</si>
  <si>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</si>
  <si>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</si>
  <si>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</si>
  <si>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</si>
  <si>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</si>
  <si>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</si>
  <si>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</si>
  <si>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</si>
  <si>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</si>
  <si>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</si>
  <si>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</si>
  <si>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</si>
  <si>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</si>
  <si>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</si>
  <si>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</si>
  <si>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</si>
  <si>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</si>
  <si>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</si>
  <si>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</si>
  <si>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</si>
  <si>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</si>
  <si>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</si>
  <si>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</si>
  <si>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</si>
  <si>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</si>
  <si>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</si>
  <si>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</si>
  <si>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</si>
  <si>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</si>
  <si>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</si>
  <si>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</si>
  <si>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</si>
  <si>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</si>
  <si>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</si>
  <si>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</si>
  <si>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</si>
  <si>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</si>
  <si>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</si>
  <si>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</si>
  <si>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</si>
  <si>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</si>
  <si>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</si>
  <si>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</si>
  <si>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</si>
  <si>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</si>
  <si>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</si>
  <si>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</si>
  <si>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</si>
  <si>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</si>
  <si>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</si>
  <si>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</si>
  <si>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</si>
  <si>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</si>
  <si>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</si>
  <si>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</si>
  <si>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</si>
  <si>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</si>
  <si>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</si>
  <si>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</si>
  <si>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</si>
  <si>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</si>
  <si>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</si>
  <si>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</si>
  <si>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</si>
  <si>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</si>
  <si>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</si>
  <si>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</si>
  <si>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</si>
  <si>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</si>
  <si>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</si>
  <si>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</si>
  <si>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</si>
  <si>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</si>
  <si>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</si>
  <si>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</si>
  <si>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</si>
  <si>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</si>
  <si>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</si>
  <si>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</si>
  <si>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</si>
  <si>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</si>
  <si>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</si>
  <si>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</si>
  <si>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</si>
  <si>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</si>
  <si>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</si>
  <si>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</si>
  <si>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</si>
  <si>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</si>
  <si>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</si>
  <si>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</si>
  <si>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</si>
  <si>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</si>
  <si>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</si>
  <si>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</si>
  <si>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</si>
  <si>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</si>
  <si>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</si>
  <si>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</si>
  <si>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</si>
  <si>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</si>
  <si>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</si>
  <si>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</si>
  <si>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</si>
  <si>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</si>
  <si>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</si>
  <si>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</si>
  <si>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</si>
  <si>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</si>
  <si>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</si>
  <si>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</si>
  <si>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</si>
  <si>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</si>
  <si>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</si>
  <si>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</si>
  <si>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</si>
  <si>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</si>
  <si>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</si>
  <si>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</si>
  <si>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</si>
  <si>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</si>
  <si>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</si>
  <si>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</si>
  <si>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</si>
  <si>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</si>
  <si>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</si>
  <si>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</si>
  <si>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</si>
  <si>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</si>
  <si>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</si>
  <si>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</si>
  <si>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</si>
  <si>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</si>
  <si>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</si>
  <si>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</si>
  <si>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</si>
  <si>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</si>
  <si>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</si>
  <si>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</si>
  <si>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</si>
  <si>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</si>
  <si>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</si>
  <si>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</si>
  <si>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</si>
  <si>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</si>
  <si>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</si>
  <si>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</si>
  <si>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</si>
  <si>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</si>
  <si>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</si>
  <si>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</si>
  <si>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</si>
  <si>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</si>
  <si>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</si>
  <si>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</si>
  <si>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</si>
  <si>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</si>
  <si>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</si>
  <si>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t>暦月</t>
  </si>
  <si>
    <t>実績</t>
  </si>
  <si>
    <t>名簿兼勤務表</t>
    <rPh sb="0" eb="2">
      <t>メイボ</t>
    </rPh>
    <rPh sb="2" eb="3">
      <t>ケン</t>
    </rPh>
    <rPh sb="3" eb="5">
      <t>キンム</t>
    </rPh>
    <rPh sb="5" eb="6">
      <t>ヒョウ</t>
    </rPh>
    <phoneticPr fontId="3"/>
  </si>
  <si>
    <t>事業所名</t>
    <phoneticPr fontId="3"/>
  </si>
  <si>
    <t>夜間対応型訪問介護</t>
    <rPh sb="0" eb="2">
      <t>ヤカン</t>
    </rPh>
    <rPh sb="2" eb="4">
      <t>タイオウ</t>
    </rPh>
    <rPh sb="4" eb="5">
      <t>ガタ</t>
    </rPh>
    <rPh sb="5" eb="7">
      <t>ホウモン</t>
    </rPh>
    <rPh sb="7" eb="9">
      <t>カイゴ</t>
    </rPh>
    <phoneticPr fontId="3"/>
  </si>
  <si>
    <t>氏  　　名</t>
    <rPh sb="0" eb="1">
      <t>シ</t>
    </rPh>
    <rPh sb="5" eb="6">
      <t>メイ</t>
    </rPh>
    <phoneticPr fontId="3"/>
  </si>
  <si>
    <t>資　格</t>
    <rPh sb="0" eb="1">
      <t>シ</t>
    </rPh>
    <rPh sb="2" eb="3">
      <t>カク</t>
    </rPh>
    <phoneticPr fontId="3"/>
  </si>
  <si>
    <t>資格取得年月日</t>
    <rPh sb="0" eb="2">
      <t>シカク</t>
    </rPh>
    <rPh sb="2" eb="4">
      <t>シュトク</t>
    </rPh>
    <rPh sb="4" eb="7">
      <t>ネンガッピ</t>
    </rPh>
    <phoneticPr fontId="3"/>
  </si>
  <si>
    <t>採用年月日</t>
    <rPh sb="0" eb="2">
      <t>サイヨウ</t>
    </rPh>
    <rPh sb="2" eb="5">
      <t>ネンガッピ</t>
    </rPh>
    <phoneticPr fontId="3"/>
  </si>
  <si>
    <t>月合計　　　　　　　　　　　　勤務時間</t>
    <rPh sb="0" eb="1">
      <t>ツキ</t>
    </rPh>
    <rPh sb="1" eb="3">
      <t>ゴウケイ</t>
    </rPh>
    <rPh sb="15" eb="17">
      <t>キンム</t>
    </rPh>
    <rPh sb="17" eb="19">
      <t>ジカン</t>
    </rPh>
    <phoneticPr fontId="3"/>
  </si>
  <si>
    <t xml:space="preserve">介福・１・２・看・社福・介護職員初任者研修・(                )   </t>
    <rPh sb="0" eb="1">
      <t>カイ</t>
    </rPh>
    <rPh sb="1" eb="2">
      <t>フク</t>
    </rPh>
    <rPh sb="7" eb="8">
      <t>ミ</t>
    </rPh>
    <rPh sb="9" eb="11">
      <t>シャフク</t>
    </rPh>
    <rPh sb="12" eb="14">
      <t>カイゴ</t>
    </rPh>
    <rPh sb="14" eb="16">
      <t>ショクイン</t>
    </rPh>
    <rPh sb="16" eb="19">
      <t>ショニンシャ</t>
    </rPh>
    <rPh sb="19" eb="21">
      <t>ケンシュウ</t>
    </rPh>
    <phoneticPr fontId="3"/>
  </si>
  <si>
    <t>　　　　　年　　月　　日</t>
    <rPh sb="5" eb="6">
      <t>トシ</t>
    </rPh>
    <rPh sb="8" eb="9">
      <t>ツキ</t>
    </rPh>
    <rPh sb="11" eb="12">
      <t>ヒ</t>
    </rPh>
    <phoneticPr fontId="3"/>
  </si>
  <si>
    <t>時間</t>
    <rPh sb="0" eb="2">
      <t>ジカン</t>
    </rPh>
    <phoneticPr fontId="3"/>
  </si>
  <si>
    <t>※</t>
    <phoneticPr fontId="3"/>
  </si>
  <si>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3"/>
  </si>
  <si>
    <t>週　　　　　　　　　時間</t>
    <rPh sb="0" eb="1">
      <t>シュウ</t>
    </rPh>
    <rPh sb="10" eb="12">
      <t>ジカン</t>
    </rPh>
    <phoneticPr fontId="3"/>
  </si>
  <si>
    <t>夜間対応型訪問介護　自己点検票</t>
    <phoneticPr fontId="2"/>
  </si>
  <si>
    <t>項目</t>
  </si>
  <si>
    <t>確認事項</t>
  </si>
  <si>
    <t>根拠法令</t>
  </si>
  <si>
    <t>は</t>
  </si>
  <si>
    <t>非該当</t>
  </si>
  <si>
    <t>いいえ</t>
  </si>
  <si>
    <t>い</t>
  </si>
  <si>
    <t>一　基本方針等</t>
    <phoneticPr fontId="2"/>
  </si>
  <si>
    <t>１ 基本方針</t>
  </si>
  <si>
    <t>区条例第45条</t>
    <phoneticPr fontId="2"/>
  </si>
  <si>
    <t>□</t>
  </si>
  <si>
    <t xml:space="preserve">  指定地域密着型サービスに該当する夜間対応型訪問介護の事業は、要介護状態となった場合においても、その利用者が可能な限りその居宅において、その有する能力に応じ自立した日常生活を営むことができるよう、夜間において、定期的な巡回又は随時通報によりその者の居宅を訪問し、排せつの介護、日常生活上の緊急時の対応その他の夜間において安心してその居宅において生活を送ることができるようにするための援助を行うものであるか。</t>
    <phoneticPr fontId="2"/>
  </si>
  <si>
    <t>２ 指定夜間対応型訪問介護</t>
    <phoneticPr fontId="2"/>
  </si>
  <si>
    <t>区条例第46条第1項</t>
    <rPh sb="9" eb="10">
      <t>コウ</t>
    </rPh>
    <phoneticPr fontId="2"/>
  </si>
  <si>
    <t>(1)１に規定する援助を行うため、指定夜間対応型訪問介護においては、定期的に利用者の居宅を巡回して行う夜間対応型訪問介護（以下この章において「定期巡回サービス」という。）、あらかじめ利用者の心身の状況、その置かれている環境等を把握した上で、随時、利用者からの通報を受け、通報内容等を基に訪問介護員等（指定夜間対応型訪問介護の提供に当たる介護福祉士又は法第８条第２項に規定する政令で定める者（施行規則第22条の23第１項に規定する介護職員初任者研修課程を修了した者に限る。）をいう。以下この章において同じ。）の訪問の要否等を判断するサービス（以下「オペレーションセンターサービス」という。）及びオペレーションセンター（オペレーションセンターサービスを行うための次条第１項第１号に規定するオペレーションセンター従業者を置いている事務所をいう。以下同じ。）等からの随時の連絡に対応して行う夜間対応型訪問介護（以下この章において「随時訪問サービス」という。）を提供しているか。</t>
    <phoneticPr fontId="2"/>
  </si>
  <si>
    <t xml:space="preserve">(2)オペレーションセンターは、通常の事業の実施地域内に１か所以上設置しているか。ただし、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る。
</t>
    <phoneticPr fontId="2"/>
  </si>
  <si>
    <t>区条例第46条第2項</t>
    <phoneticPr fontId="2"/>
  </si>
  <si>
    <t>二　人員に関する基準　</t>
    <phoneticPr fontId="2"/>
  </si>
  <si>
    <t>１ 訪問介護員等の員数</t>
    <phoneticPr fontId="2"/>
  </si>
  <si>
    <t>区条例第47条第1項</t>
    <phoneticPr fontId="2"/>
  </si>
  <si>
    <t>(1) 指定夜間対応型訪問介護の事業を行う者（以下「指定夜間対応型訪問介護事業者」という。）が当該事業を行う事業所（以下「指定夜間対応型訪問介護事業所」という。）ごとに置くべき従業者（以下「夜間対応型訪問介護従業者」という。）の職種及び員数は、次のとおりとなっているか。ただし、前条第２項ただし書の規定に基づきオペレーションセンターを設置しない場合においては、オペレーションセンター従業者を置かないことができる。</t>
    <phoneticPr fontId="2"/>
  </si>
  <si>
    <t>①オペレーションセンター従業者　
  オペレーター（指定夜間対応型訪問介護を提供する時間帯を通じて利用者からの通報を受け付ける業務に当たる従業者をいう。以下この章において同じ。）として１以上及び利用者の面接その他の業務を行う者として１以上確保されるために必要な数以上</t>
    <phoneticPr fontId="2"/>
  </si>
  <si>
    <t>②定期巡回サービスを行う訪問介護員等
  交通事情、訪問頻度等を勘案し、利用者に適切に定期巡回サービスを提供するために必要な数以上</t>
    <phoneticPr fontId="2"/>
  </si>
  <si>
    <t>③随時訪問サービスを行う訪問介護員等
  指定夜間対応型訪問介護を提供する時間帯を通じて随時訪問サービスの提供に当たる訪問介護員等が１以上確保されるために必要な数以上</t>
    <phoneticPr fontId="2"/>
  </si>
  <si>
    <t>(2)オペレーターは、看護師、介護福祉士その他指定地域密着型サービス基準省令第６条第２項に規定する厚生労働大臣が定める者をもって充てているか。ただし、利用者の処遇に支障がない場合であって、指定夜間対応型訪問介護を提供する時間帯を通じて、これらの者との連携を確保しているときは、１年以上（指定地域密着型サービス基準省令第６条第２項ただし書に規定する特に業務に従事した経験が必要な者として厚生労働大臣が定めるものにあっては、３年以上）サービス提供責任者の業務に従事した経験を有する者をもって充てることができる。</t>
    <phoneticPr fontId="2"/>
  </si>
  <si>
    <t>区条例第47条第2項</t>
    <phoneticPr fontId="2"/>
  </si>
  <si>
    <t>(3)オペレーターは専らその職務に従事する者であるか。ただし、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従事することができる。</t>
    <phoneticPr fontId="2"/>
  </si>
  <si>
    <t>区条例第47条第3項</t>
    <phoneticPr fontId="2"/>
  </si>
  <si>
    <t>(4)指定夜間対応型訪問介護事業所の同一敷地内に次に掲げるいずれかの施設等がある場合において、当該施設等の入所者等の処遇に支障がないときは、（３）の規定にかかわらず、当該施設等の職員をオペレーターとして充てることができる。</t>
    <phoneticPr fontId="2"/>
  </si>
  <si>
    <t>区条例第47条第4項</t>
    <phoneticPr fontId="2"/>
  </si>
  <si>
    <t>□</t>
    <phoneticPr fontId="2"/>
  </si>
  <si>
    <t>①指定短期入所生活介護事業所</t>
    <phoneticPr fontId="2"/>
  </si>
  <si>
    <t>②指定短期入所療養介護事業所</t>
    <phoneticPr fontId="2"/>
  </si>
  <si>
    <t>③指定特定施設</t>
    <phoneticPr fontId="2"/>
  </si>
  <si>
    <t>④指定小規模多機能型居宅介護事業所</t>
    <phoneticPr fontId="2"/>
  </si>
  <si>
    <t>⑤指定認知症対応型共同生活介護事業所</t>
    <phoneticPr fontId="2"/>
  </si>
  <si>
    <t>⑥指定地域密着型特定施設</t>
    <phoneticPr fontId="2"/>
  </si>
  <si>
    <t>⑦指定地域密着型介護老人福祉施設</t>
    <phoneticPr fontId="2"/>
  </si>
  <si>
    <t>⑧指定看護小規模多機能型居宅介護事業所</t>
    <phoneticPr fontId="2"/>
  </si>
  <si>
    <t>⑨指定介護老人福祉施設</t>
    <phoneticPr fontId="2"/>
  </si>
  <si>
    <t>⑩介護老人保健施設</t>
    <phoneticPr fontId="2"/>
  </si>
  <si>
    <t>⑪介護医療院</t>
    <phoneticPr fontId="2"/>
  </si>
  <si>
    <t>(5)随時訪問サービスを行う訪問介護員等は、専ら当該随時訪問サービスの提供に当たる者であるか。ただし、利用者の処遇に支障がない場合は、当該指定夜間対応型訪問介護事業所の定期巡回サービス又は同一敷地内にある指定訪問介護事業所若しくは指定定期巡回・随時対応型訪問介護看護事業所の職務に従事することができる。</t>
    <phoneticPr fontId="2"/>
  </si>
  <si>
    <t>区条例第47条第5項</t>
    <phoneticPr fontId="2"/>
  </si>
  <si>
    <t>(6)当該指定夜間対応型訪問介護事業所の利用者に対するオペレーションセンターサービスの提供に支障がない場合は、（３）本文及び（５）本文の規定にかかわらず、オペレーターは、随時訪問サービスに従事することができる。</t>
    <phoneticPr fontId="2"/>
  </si>
  <si>
    <t>区条例第47条第6項</t>
  </si>
  <si>
    <t>(7)(6)の規定によりオペレーターが随時訪問サービスに従事している場合において、当該指定夜間対応型訪問介護事業所の利用者に対する随時訪問サービスの提供に支障がないときは、（１）の規定にかかわらず、随時訪問サービスを行う訪問介護員等を置かないことができる。</t>
    <phoneticPr fontId="2"/>
  </si>
  <si>
    <t>区条例第47条第7項</t>
    <phoneticPr fontId="2"/>
  </si>
  <si>
    <t>二　人員に関する基準</t>
    <phoneticPr fontId="2"/>
  </si>
  <si>
    <t>２　管理者</t>
    <phoneticPr fontId="2"/>
  </si>
  <si>
    <t>区条例第48条</t>
    <phoneticPr fontId="2"/>
  </si>
  <si>
    <t xml:space="preserve">  指定夜間対応型訪問介護事業者は、指定夜間対応型訪問介護事業所ごとに専らその職務に従事する常勤の管理者を置いているか。ただし、指定夜間対応型訪問介護事業所の管理上支障がない場合は、当該指定夜間対応型訪問介護事業所の他の職務又は他の事業所、施設等（当該指定夜間対応型訪問介護事業者が、指定定期巡回・随時対応型訪問介護看護事業者の指定を併せて受け、かつ、当該他の事業所、施設等と一体的に運営している場合に限る。）の職務に従事することができるものとし、日中のオペレーションセンターサービスを実施する場合であって、指定訪問介護事業者（指定居宅サービス等基準省令第５条第１項に規定する指定訪問介護事業者をいう。）の指定を併せて受けて、一体的に運営するときは、指定訪問介護事業所の職務に従事することができるものとする。</t>
    <phoneticPr fontId="2"/>
  </si>
  <si>
    <t>三　設備に関する基準</t>
    <rPh sb="0" eb="1">
      <t>サン</t>
    </rPh>
    <phoneticPr fontId="2"/>
  </si>
  <si>
    <t>１　設備及び備品等</t>
    <phoneticPr fontId="2"/>
  </si>
  <si>
    <t>区条例第49条第1項</t>
    <phoneticPr fontId="2"/>
  </si>
  <si>
    <t>(1)指定夜間対応型訪問介護事業所には、事業の運営を行うために必要な広さを有する専用の区画を設けるほか、指定夜間対応型訪問介護の提供に必要な設備及び備品等を備えているか。</t>
    <phoneticPr fontId="2"/>
  </si>
  <si>
    <t>(2)指定夜間対応型訪問介護事業者は、利用者が円滑に通報し、迅速な対応を受けることができるよう、オペレーションセンターごとに、次に掲げる機器等を備え、必要に応じてオペレーターに当該機器等を携帯させているか。ただし、①に掲げる機器等については、指定夜間対応型訪問介護事業者が適切に利用者の心身の状況等の情報を蓄積するための体制を確保している場合であって、オペレーターが当該情報を常時閲覧できるときは、これを備えないことができる。</t>
    <phoneticPr fontId="2"/>
  </si>
  <si>
    <t>区条例第49条第2項</t>
    <phoneticPr fontId="2"/>
  </si>
  <si>
    <t>①利用者の心身の状況等の情報を蓄積することができる機器等</t>
    <phoneticPr fontId="2"/>
  </si>
  <si>
    <t>②随時適切に利用者からの通報を受けることができる通信機器等</t>
    <phoneticPr fontId="2"/>
  </si>
  <si>
    <t>(3)指定夜間対応型訪問介護事業者は、利用者が援助を必要とする状態となったときに適切にオペレーションセンターに通報できるよう、利用者に対し、通信のための端末機器を配布しているか。ただし、利用者が適切にオペレーションセンターに随時の通報を行うことができる場合は、この限りでない。</t>
    <phoneticPr fontId="2"/>
  </si>
  <si>
    <t>区条例第49条第3項</t>
    <phoneticPr fontId="2"/>
  </si>
  <si>
    <t>(4)指定夜間対応型訪問介護事業者が指定定期巡回・随時対応型訪問介護看護事業者の指定を併せて受け、かつ、指定夜間対応型訪問介護の事業と指定定期巡回・随時対応型訪問介護看護の事業とが同一の事業所において一体的に運営されている場合については、第８条に規定する設備に関する基準を満たすことをもって、前３項に規定する基準を満たしているものとみなすことができる。</t>
    <phoneticPr fontId="2"/>
  </si>
  <si>
    <t>区条例第49条第4項</t>
  </si>
  <si>
    <t>四　運営に関する基準</t>
    <phoneticPr fontId="2"/>
  </si>
  <si>
    <t>１ 内容及び手続の説明及び同意</t>
  </si>
  <si>
    <t>(1)指定夜間対応型訪問介護事業者は、夜間対応型訪問介護の提供の開始に際し、あらかじめ、利用申込者又はその家族に対し、運営規程の概要、夜間対応型訪問介護従業者の勤務の体制、事故発生時の対応、苦情処理の体制、第三者評価の実施状況（実施の有無、実施した直近の年月日、実施した評価機関の名称、評価結果の開示状況） 等その他の利用申込者のサービスの選択に資すると認められる重要事項を記した文書を交付して説明を行い、当該提供の開始について利用申込者の文書による同意を得ているか。</t>
    <rPh sb="220" eb="222">
      <t>ブンショ</t>
    </rPh>
    <phoneticPr fontId="2"/>
  </si>
  <si>
    <t>区条例第59条準用
（第9条第1項）
平18老計発0331004･老振発0331004･老老発0331017第3の二の4(2)</t>
    <rPh sb="7" eb="9">
      <t>ジュンヨウ</t>
    </rPh>
    <rPh sb="57" eb="58">
      <t>２</t>
    </rPh>
    <phoneticPr fontId="2"/>
  </si>
  <si>
    <t>(2)指定夜間対応型訪問介護事業者は、利用申込者又はその家族からの申出があった場合には、(1)の規定による文書の交付に代えて、(5)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夜間対応型訪問介護事業者は、当該文書を交付したものとみなす。</t>
    <phoneticPr fontId="2"/>
  </si>
  <si>
    <r>
      <t>区条例第59条準用
（第9条第2項）</t>
    </r>
    <r>
      <rPr>
        <sz val="11"/>
        <color theme="1"/>
        <rFont val="游ゴシック"/>
        <family val="2"/>
        <charset val="128"/>
        <scheme val="minor"/>
      </rPr>
      <t/>
    </r>
    <rPh sb="7" eb="9">
      <t>ジュンヨウ</t>
    </rPh>
    <phoneticPr fontId="2"/>
  </si>
  <si>
    <t>①電子情報処理組織を使用する方法のうちア又はイに掲げるもの</t>
    <phoneticPr fontId="2"/>
  </si>
  <si>
    <t>ア　指定夜間対応型訪問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
  </si>
  <si>
    <t>イ　指定夜間対応型訪問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夜間対応型訪問介護事業者の使用に係る電子計算機に備えられたファイルにその旨を記録する方法）</t>
    <phoneticPr fontId="2"/>
  </si>
  <si>
    <t>②電磁的記録媒体（電磁的記録（電子的方式、磁気的方式その他人の知覚によっては認識することができない方式で作られる記録であって、電子計算機による情報処理の用に供されるものをいう。第203条の２第１項において同じ。）に係る記録媒体をいう。）をもって調製するファイルに前項に規定する重要事項を記録したものを交付する方法</t>
    <phoneticPr fontId="2"/>
  </si>
  <si>
    <t>(3)(2)に掲げる方法は、利用申込者又はその家族がファイルへの記録を出力することにより文書を作成することができるものであるか。</t>
    <phoneticPr fontId="2"/>
  </si>
  <si>
    <t>区条例第59条準用
（第9条第3項）</t>
    <phoneticPr fontId="2"/>
  </si>
  <si>
    <t>(4)(2)①の「電子情報処理組織」とは、指定夜間対応型訪問介護事業者の使用に係る電子計算機と、利用申込者又はその家族の使用に係る電子計算機とを電気通信回線で接続した電子情報処理組織をいう。</t>
    <phoneticPr fontId="2"/>
  </si>
  <si>
    <t>区条例第59条準用
（第9条第4項）</t>
  </si>
  <si>
    <t>(5)指定夜間対応型訪問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るか。</t>
    <phoneticPr fontId="2"/>
  </si>
  <si>
    <t>区条例第59条準用
（第9条第5項）</t>
  </si>
  <si>
    <t>①(2)各号に規定する方法のうち指定夜間対応型訪問介護事業者が使用するもの</t>
    <phoneticPr fontId="2"/>
  </si>
  <si>
    <t>②ファイルへの記録の方式</t>
    <phoneticPr fontId="2"/>
  </si>
  <si>
    <t>(6) (5)の規定による承諾を得た指定夜間対応型訪問介護事業者は、当該利用申込者又はその家族から文書又は電磁的方法により電磁的方法による提供を受けない旨の申出があった場合は、当該利用申込者又はその家族に対し、(1)に規定する重要事項の提供を電磁的方法によってしていないか。ただし、当該利用申込者又はその家族が再び前項の規定による承諾をした場合は、この限りでない。</t>
    <phoneticPr fontId="2"/>
  </si>
  <si>
    <t>区条例第59条準用
（第9条第6項）</t>
    <phoneticPr fontId="2"/>
  </si>
  <si>
    <t>２ 提供拒否の禁止</t>
  </si>
  <si>
    <t>区条例第59条準用
（第10条）</t>
    <phoneticPr fontId="2"/>
  </si>
  <si>
    <t xml:space="preserve">  指定夜間対応型訪問介護事業者は、正当な理由がなく、指定夜間対応型訪問介護の提供を拒んでいないか。特に、要介護度や所得の多寡を理由にサービスの提供を拒否していないか。</t>
    <phoneticPr fontId="2"/>
  </si>
  <si>
    <t>平18老計発0331004･老振発0331004･老老発0331017第3の二の4(3)</t>
    <phoneticPr fontId="2"/>
  </si>
  <si>
    <t>３ サービス提供困難時の対応</t>
  </si>
  <si>
    <t>区条例第59条準用
（第11条）</t>
    <phoneticPr fontId="2"/>
  </si>
  <si>
    <t xml:space="preserve">  指定夜間対応型訪問介護事業者は、当該指定夜間対応型訪問介護事業所の通常の事業の実施地域等を勘案し、利用申込者に対し自ら適切な指定夜間対応型訪問介護を提供することが困難であると認めた場合は、当該利用申込者に係る指定居宅介護支援事業者への連絡、適当な他の指定夜間対応型訪問介護事業者等の紹介その他の必要な措置を速やかに講じているか。</t>
    <phoneticPr fontId="2"/>
  </si>
  <si>
    <t>４ 受給資格等の確認</t>
  </si>
  <si>
    <t>区条例第59条準用
（第12条第1項）</t>
    <phoneticPr fontId="2"/>
  </si>
  <si>
    <t>(1) 指定夜間対応型訪問介護事業者は、指定夜間対応型訪問介護の提供を求められた場合は、その者の提示する被保険者証によって、被保険者資格、要介護認定の有無及び要介護認定の有効期間を確かめているか。</t>
    <phoneticPr fontId="2"/>
  </si>
  <si>
    <t>(2) 指定夜間対応型訪問介護事業者は、被保険者証に、認定審査会意見が記載されているときは、当該認定審査会意見に配慮して、指定夜間対応型訪問介護を提供するよう努めているか。</t>
    <phoneticPr fontId="2"/>
  </si>
  <si>
    <t>区条例第59条準用
（第12条第2項）</t>
    <phoneticPr fontId="2"/>
  </si>
  <si>
    <t>５ 要介護認定の申請に係る援助</t>
  </si>
  <si>
    <t>区条例第59条準用
（第13条第1項）</t>
    <phoneticPr fontId="2"/>
  </si>
  <si>
    <t>(1) 指定夜間対応型訪問介護事業者は、指定夜間対応型訪問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phoneticPr fontId="2"/>
  </si>
  <si>
    <t>(2) 指定夜間対応型訪問介護事業者は、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phoneticPr fontId="2"/>
  </si>
  <si>
    <t>区条例第59条準用
（第13条第2項）</t>
    <phoneticPr fontId="2"/>
  </si>
  <si>
    <t>６ 心身の状況等の把握</t>
  </si>
  <si>
    <t>区条例第59条準用
（第14条）</t>
    <phoneticPr fontId="2"/>
  </si>
  <si>
    <t xml:space="preserve">  指定夜間対応型訪問介護事業者は、指定夜間対応型訪問介護の提供に当たっては、オペレーションセンター従業者（オペレーションセンターを設置しない場合にあっては、訪問介護員等）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るか。</t>
    <phoneticPr fontId="2"/>
  </si>
  <si>
    <t>７ 指定居宅介護支援事業者等との連携</t>
    <rPh sb="2" eb="4">
      <t>シテイ</t>
    </rPh>
    <phoneticPr fontId="2"/>
  </si>
  <si>
    <t>区条例第59条準用
（第15条第1項）</t>
    <phoneticPr fontId="2"/>
  </si>
  <si>
    <t>(1) 指定夜間対応型訪問介護事業者は、指定夜間対応型訪問介護を提供するに当たっては、指定居宅介護支援事業者その他保健医療サービス又は福祉サービスを提供する者との密接な連携に努めているか。</t>
  </si>
  <si>
    <t>(2) 指定夜間対応型訪問介護事業者は、指定夜間対応型訪問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るか。</t>
  </si>
  <si>
    <t>区条例第59条準用
（第15条第2項）</t>
    <phoneticPr fontId="2"/>
  </si>
  <si>
    <t>８ 法定代理受領サービスの提供を受けるための援助</t>
  </si>
  <si>
    <t>区条例第59条準用
（第16条）</t>
    <phoneticPr fontId="2"/>
  </si>
  <si>
    <t xml:space="preserve">  指定夜間対応型訪問介護事業者は、指定夜間対応型訪問介護の提供の開始に際し、利用申込者が施行規則第65条の4各号のいずれにも該当しないときは、当該利用申込者又はその家族に対し、居宅サービス計画の作成を指定居宅介護支援事業者に依頼する旨を区に対して届け出ること等により、指定夜間対応型訪問介護の提供を法定代理受領サービスとして受けることができる旨を説明すること、指定居宅介護支援事業者に関する情報を提供することその他の法定代理受領サービスを行うために必要な援助を行っているか。</t>
    <phoneticPr fontId="2"/>
  </si>
  <si>
    <t>９ 居宅サービス計画に沿ったサービスの提供</t>
  </si>
  <si>
    <t>区条例第59条準用
（第17条）</t>
    <phoneticPr fontId="2"/>
  </si>
  <si>
    <t xml:space="preserve">  指定夜間対応型訪問介護事業者は、居宅サービス計画が作成されている場合は、当該居宅サービス計画に沿った指定夜間対応型訪問介護を提供しているか。</t>
    <phoneticPr fontId="2"/>
  </si>
  <si>
    <t>10 居宅サービス計画等の変更の援助</t>
  </si>
  <si>
    <t>区条例第59条準用
（第18条）</t>
    <phoneticPr fontId="2"/>
  </si>
  <si>
    <t xml:space="preserve">  指定夜間対応型訪問介護事業者は、利用者が居宅サービス計画の変更を希望する場合は、当該利用者に係る指定居宅介護支援事業者への連絡その他の必要な援助を行っているか。</t>
    <phoneticPr fontId="2"/>
  </si>
  <si>
    <t>11 身分を証する書類の携行</t>
  </si>
  <si>
    <t>区条例第59条準用
（第19条）</t>
    <phoneticPr fontId="2"/>
  </si>
  <si>
    <t xml:space="preserve">  指定夜間対応型訪問介護事業者は、指定夜間対応型訪問介護従業者に身分を証する書類を携行させ、面接時、初回訪問時及び利用者又はその家族から求められたときは、これを提示すべき旨を指導しているか。</t>
    <phoneticPr fontId="2"/>
  </si>
  <si>
    <t>12 サービスの提供の記録</t>
  </si>
  <si>
    <t>区条例第59条準用
（第20条第1項）</t>
    <phoneticPr fontId="2"/>
  </si>
  <si>
    <t>(1) 指定夜間対応型訪問介護事業者は、指定夜間対応型訪問介護を提供した際には、当該指定夜間対応型訪問介護の提供日及び内容、当該指定夜間対応型訪問介護について法第42条の2第6項の規定により利用者に代わって支払を受ける地域密着型介護サービス費の額その他必要な事項を、利用者の居宅サービス計画を記載した書面又はこれに準ずる書面に記載しているか。</t>
    <phoneticPr fontId="2"/>
  </si>
  <si>
    <t>(2) 指定夜間対応型訪問介護事業者は、 指定夜間対応型訪問介護を提供した際には、提供した具体的なサービスの内容等を記録するとともに、利用者からの申出があった場合には、文書の交付その他適切な方法により、その情報を利用者に対して提供しているか。</t>
    <phoneticPr fontId="2"/>
  </si>
  <si>
    <t>区条例第59条準用
（第20条第2項）</t>
    <phoneticPr fontId="2"/>
  </si>
  <si>
    <t>13 利用料等の受領</t>
  </si>
  <si>
    <t>区条例第59条準用
（第21条第1項）</t>
    <phoneticPr fontId="2"/>
  </si>
  <si>
    <t>(1) 指定夜間対応型訪問介護事業者は、法定代理受領サービスに該当する指定夜間対応型訪問介護を提供した際には、その利用者から利用料の一部として、当該指定夜間対応型訪問介護に係る地域密着型介護サービス費用基準額から当該指定夜間対応型訪問介護事業者に支払われる地域密着型介護サービス費の額を控除して得た額の支払を受けているか。</t>
    <phoneticPr fontId="2"/>
  </si>
  <si>
    <t>(2) 指定夜間対応型訪問介護事業者は、法定代理受領サービスに該当しない指定夜間対応型訪問介護を提供した際にその利用者から支払を受ける利用料の額と、指定夜間対応型訪問介護に係る地域密着型介護サービス費用基準額との間に、不合理な差額が生じないようにしているか。</t>
    <phoneticPr fontId="2"/>
  </si>
  <si>
    <t>区条例第59条準用
（第21条第2項）</t>
    <phoneticPr fontId="2"/>
  </si>
  <si>
    <t>(3) 指定夜間対応型訪問介護事業者は、(1)、(2)の支払を受ける額のほか、利用者の選定により通常の事業の実施地域以外の地域の居宅において指定夜間対応型訪問介護を行う場合は、それに要した交通費の額の支払を利用者から受けることができる。</t>
    <phoneticPr fontId="2"/>
  </si>
  <si>
    <t>区条例第59条準用
（第21条第3項）</t>
    <phoneticPr fontId="2"/>
  </si>
  <si>
    <t>(4) 指定夜間対応型訪問介護事業者は、(3)の費用の額に係るサービスの提供に当たっては、あらかじめ、利用者又はその家族に対し、当該サービスの内容及び費用について説明を行い、利用者の同意を得ているか。</t>
    <phoneticPr fontId="2"/>
  </si>
  <si>
    <t>区条例第59条準用
（第21条第4項）</t>
    <phoneticPr fontId="2"/>
  </si>
  <si>
    <t>(5)指定夜間対応型訪問介護事業者は、夜間対応型訪問介護その他のサービスの提供に要した費用につき、その支払を受ける際、当該支払をした要介護被保険者に対し、厚生労働省令で定めるところにより、領収証を交付しているか。</t>
    <phoneticPr fontId="2"/>
  </si>
  <si>
    <t>法第42条の2第9項（第41条第8項準用）</t>
  </si>
  <si>
    <t>(6)指定夜間対応型訪問介護事業者は､法第42条の2第9項において準用する法第41条第8項の規定により交付しなければならない領収証に、指定夜間対応型訪問介護について要介護被保険者から支払を受けた費用の額のうち、法第42条の2第2項第1号に規定する厚生労働大臣が定める基準により算定した費用の額（その額が現に当該夜間対応型訪問介護に要した費用の額を超えるときは、当該現に夜間対応型訪問介護に要した費用の額とする。）、食事の提供に要した費用の額に係るもの及び滞在に要した費用の額並びにその他の費用の額を区分して記載し、当該その他の費用の額についてはそれぞれ個別の費用ごとに区分して記載しているか。</t>
    <rPh sb="67" eb="69">
      <t>シテイ</t>
    </rPh>
    <phoneticPr fontId="2"/>
  </si>
  <si>
    <t>法第42条の2第2項、第9項（第41条第8項準用）</t>
  </si>
  <si>
    <t>施行規則第65条の5（第65条準用）</t>
    <phoneticPr fontId="2"/>
  </si>
  <si>
    <t>14 保険給付の請求のための証明書の交付</t>
  </si>
  <si>
    <t>区条例第59条準用
（第22条）</t>
    <phoneticPr fontId="2"/>
  </si>
  <si>
    <t xml:space="preserve">  指定夜間対応型訪問介護事業者は、法定代理受領サービスに該当しない指定夜間対応型訪問介護に係る利用料の支払を受けた場合は、提供した指定夜間対応型訪問介護の内容、費用の額その他必要と認められる事項を記載したサービス提供証明書を利用者に対して交付しているか。</t>
    <phoneticPr fontId="2"/>
  </si>
  <si>
    <t>15 指定夜間対応型訪問介護の基本取扱方針</t>
    <phoneticPr fontId="2"/>
  </si>
  <si>
    <t>区条例第50条第1項</t>
    <phoneticPr fontId="2"/>
  </si>
  <si>
    <t>(1) 指定夜間対応型訪問介護は、定期巡回サービスについては、利用者の要介護状態の軽減又は悪化の防止に資するよう、その目標を設定し、計画的に行われるとともに、オペレーションセンターサービス及び随時訪問サービスについては、利用者からの随時の通報に適切に対応して行われるものとし、利用者が夜間において安心してその居宅において生活を送ることができるようにしているか。</t>
    <phoneticPr fontId="2"/>
  </si>
  <si>
    <t>(2) 指定夜間対応型訪問介護事業者は、自らその提供する指定夜間対応型訪問介護の質の評価を行い、常にその改善を図っているか。</t>
    <phoneticPr fontId="2"/>
  </si>
  <si>
    <t>区条例第50条第2項</t>
    <phoneticPr fontId="2"/>
  </si>
  <si>
    <t>16 指定夜間対応型訪問介護の具体的取扱方針</t>
    <phoneticPr fontId="2"/>
  </si>
  <si>
    <t>区条例第51条第1号</t>
    <phoneticPr fontId="2"/>
  </si>
  <si>
    <t xml:space="preserve">  夜間対応型訪問介護従業者の行う指定夜間対応型訪問介護の方針は、次に掲げるところによっているか。</t>
    <phoneticPr fontId="2"/>
  </si>
  <si>
    <t>(1) 定期巡回サービスの提供に当たっては、夜間対応型訪問介護計画に基づき、利用者が安心してその居宅において生活を送るのに必要な援助を行っているか。</t>
    <phoneticPr fontId="2"/>
  </si>
  <si>
    <t>(2) 随時訪問サービスを適切に行うため、オペレーションセンター従業者は、利用者の面接及び１月ないし３月に１回程度の利用者の居宅への訪問を行い、随時利用者の心身の状況、その置かれている環境等の的確な把握に努め、利用者又はその家族に対し、適切な相談及び助言を行っているか。</t>
    <phoneticPr fontId="2"/>
  </si>
  <si>
    <t>区条例第51条第2号</t>
    <phoneticPr fontId="2"/>
  </si>
  <si>
    <t>(3) 随時訪問サービスの提供に当たっては、夜間対応型訪問介護計画に基づき、利用者からの随時の連絡に迅速に対応し、必要な援助を行っているか。</t>
    <phoneticPr fontId="2"/>
  </si>
  <si>
    <t>区条例第51条第3号</t>
    <phoneticPr fontId="2"/>
  </si>
  <si>
    <t>(4) 指定夜間対応型訪問介護の提供に当たっては、懇切丁寧に行うことを旨とし、利用者又はその家族に対し、サービスの提供方法等について、理解しやすいように説明を行っているか。</t>
    <phoneticPr fontId="2"/>
  </si>
  <si>
    <t>区条例第51条第4号</t>
  </si>
  <si>
    <t>(5) 指定夜間対応型訪問介護の提供に当たっては、当該利用者又は他の利用者等の生命又は身体を保護するため緊急やむを得ない場合を除き、身体的拘束等を行ってはいないか。</t>
    <phoneticPr fontId="2"/>
  </si>
  <si>
    <t>区条例第51条第5号</t>
  </si>
  <si>
    <t>(6) (5)の身体的拘束等を行う場合には、その態様及び時間、その際の利用者の心身の状況並びに緊急やむを得ない理由を記録しているか。</t>
    <phoneticPr fontId="2"/>
  </si>
  <si>
    <t>区条例第51条第6号</t>
  </si>
  <si>
    <t>(7) 指定夜間対応型訪問介護の提供に当たっては、介護技術の進歩に対応し、適切な介護技術をもってサービスの提供を行っているか。</t>
    <phoneticPr fontId="2"/>
  </si>
  <si>
    <t>区条例第51条第7号</t>
    <phoneticPr fontId="2"/>
  </si>
  <si>
    <t>(8)夜間対応型訪問介護従業者は、利用者からの連絡内容や利用者の心身の状況を勘案し、必要があると認めるときは、利用者が利用する指定訪問看護ステーション（指定居宅サービス等基準省令第60条第１項第１号に規定する指定訪問看護ステーションをいう。）への連絡を行う等の適切な措置を講じているか。</t>
    <phoneticPr fontId="2"/>
  </si>
  <si>
    <t>区条例第51条第8号</t>
    <phoneticPr fontId="2"/>
  </si>
  <si>
    <t>(9) 指定夜間対応型訪問介護の提供に当たり利用者から合鍵を預かる場合には、その管理を厳重に行うとともに、管理方法、紛失した場合の対処方法その他必要な事項を記載した文書を利用者に交付しているか。</t>
    <phoneticPr fontId="2"/>
  </si>
  <si>
    <t>区条例第51条第9号</t>
    <phoneticPr fontId="2"/>
  </si>
  <si>
    <t>17 夜間対応型訪問介護計画の作成</t>
    <phoneticPr fontId="2"/>
  </si>
  <si>
    <t>区条例第52条第1項</t>
    <phoneticPr fontId="2"/>
  </si>
  <si>
    <t>(1) オペレーションセンター従業者（オペレーションセンターを設置しない場合にあっては、訪問介護員等。以下この章において同じ。）は、利用者の日常生活全般の状況及び希望を踏まえて、定期巡回サービス及び随時訪問サービスの目標、当該目標を達成するための具体的な定期巡回サービス及び随時訪問サービスの内容等を記載した夜間対応型訪問介護計画を作成しているか。</t>
    <phoneticPr fontId="2"/>
  </si>
  <si>
    <t>(2)夜間対応型訪問介護計画は、既に居宅サービス計画が作成されている場合は、当該居宅サービス計画の内容に沿って作成しているか。</t>
    <phoneticPr fontId="2"/>
  </si>
  <si>
    <t>区条例第52条第2項</t>
    <phoneticPr fontId="2"/>
  </si>
  <si>
    <t>(3)オペレーションセンター従業者は、夜間対応型訪問介護計画の作成に当たっては、その内容について利用者又はその家族に対して説明し、利用者の同意を得ているか。</t>
    <phoneticPr fontId="2"/>
  </si>
  <si>
    <t>区条例第52条第3項</t>
  </si>
  <si>
    <t>(4)オペレーションセンター従業者は、夜間対応型訪問介護計画を作成した際には、当該夜間対応型訪問介護計画を利用者に交付しているか。</t>
    <phoneticPr fontId="2"/>
  </si>
  <si>
    <t>区条例第52条第4項</t>
  </si>
  <si>
    <t>(5) オペレーションセンター従業者は、夜間対応型訪問介護計画の作成後、当該夜間対応型訪問介護計画の実施状況の把握を行い、必要に応じて当該夜間対応型訪問介護計画の変更を行っているか。</t>
    <phoneticPr fontId="2"/>
  </si>
  <si>
    <t>区条例第52条第5項</t>
  </si>
  <si>
    <t xml:space="preserve">(6) (1)から(4)までの規定は、(5)に規定する夜間対応型訪問介護計画の変更について準用しているか。
</t>
    <phoneticPr fontId="2"/>
  </si>
  <si>
    <t>区条例第52条第6項</t>
  </si>
  <si>
    <t>18 同居家族に対するサービス提供の禁止</t>
    <phoneticPr fontId="2"/>
  </si>
  <si>
    <t>区条例第59条準用
（区条例第27条）</t>
    <phoneticPr fontId="2"/>
  </si>
  <si>
    <t>指定夜間対応型訪問介護従業者は、訪問介護員等に、その同居の家族である利用者に対する指定夜間対応型訪問介護の提供をさせてはいないか。</t>
    <rPh sb="0" eb="2">
      <t>シテイ</t>
    </rPh>
    <rPh sb="16" eb="20">
      <t>ホウモンカイゴ</t>
    </rPh>
    <rPh sb="20" eb="21">
      <t>イン</t>
    </rPh>
    <rPh sb="21" eb="22">
      <t>トウ</t>
    </rPh>
    <rPh sb="41" eb="43">
      <t>シテイ</t>
    </rPh>
    <phoneticPr fontId="2"/>
  </si>
  <si>
    <t>19 利用者に関する区への通知</t>
    <phoneticPr fontId="2"/>
  </si>
  <si>
    <t>区条例第59条準用
（区条例第28条）</t>
    <phoneticPr fontId="2"/>
  </si>
  <si>
    <t>指定夜間対応型訪問介護従業者は、指定夜間対応型訪問介護を受けている利用者が次のいずれかに該当する場合は、遅滞なく、意見を付してその旨を区に通知しているか。</t>
    <phoneticPr fontId="2"/>
  </si>
  <si>
    <t>①正当な理由なしに指定夜間対応型訪問介護の利用に関する指示に従わないことにより、要介護状態の程度を増進させたと認められるとき。</t>
    <phoneticPr fontId="2"/>
  </si>
  <si>
    <t>②偽りその他不正な行為によって保険給付を受け、又は受けようとしたとき。</t>
    <phoneticPr fontId="2"/>
  </si>
  <si>
    <t>20 緊急時等の対応</t>
    <phoneticPr fontId="2"/>
  </si>
  <si>
    <t>区条例第53条</t>
    <phoneticPr fontId="2"/>
  </si>
  <si>
    <t>訪問介護員等は、現に指定夜間対応型訪問介護の提供を行っているときに利用者に病状の急変が生じた場合その他必要な場合は、速やかに主治の医師への連絡を行う等の必要な措置を講じているか。</t>
    <phoneticPr fontId="2"/>
  </si>
  <si>
    <t>21 管理者等の責務</t>
    <phoneticPr fontId="2"/>
  </si>
  <si>
    <t>区条例第54条第1項</t>
    <phoneticPr fontId="2"/>
  </si>
  <si>
    <t>(1) 指定夜間対応型訪問介護事業所の管理者は、当該指定夜間対応型訪問介護事業所の従業者及び業務の管理を、一元的に行っているか。</t>
    <phoneticPr fontId="2"/>
  </si>
  <si>
    <t>(2) 指定夜間対応型訪問介護事業所の管理者は、当該指定夜間対応型訪問介護事業所の従業者にこの節の規定を遵守させるため必要な指揮命令を行っているか。</t>
    <phoneticPr fontId="2"/>
  </si>
  <si>
    <t>区条例第54条第2項</t>
    <phoneticPr fontId="2"/>
  </si>
  <si>
    <t>(3) オペレーションセンター従業者は、指定夜間対応型訪問介護事業所に対する指定夜間対応型訪問介護の利用の申込みに係る調整、訪問介護員等に対する技術指導等のサービスの内容の管理を行っているか。</t>
    <phoneticPr fontId="2"/>
  </si>
  <si>
    <t>区条例第54条第3項</t>
  </si>
  <si>
    <t>22 運営規程</t>
    <phoneticPr fontId="2"/>
  </si>
  <si>
    <t>区条例第55条</t>
    <phoneticPr fontId="2"/>
  </si>
  <si>
    <t>指定夜間対応型訪問介護事業者は、指定夜間対応型訪問介護事業所ごとに、次に掲げる事業の運営についての重要事項に関する規程を定めているか。</t>
    <phoneticPr fontId="2"/>
  </si>
  <si>
    <t>① 事業の目的及び運営の方針</t>
  </si>
  <si>
    <t>② 従業者の職種、員数及び職務の内容</t>
  </si>
  <si>
    <t>③ 営業日及び営業時間</t>
  </si>
  <si>
    <t>④ 指定夜間対応型訪問介護の内容及び利用料その他の費用の額</t>
    <phoneticPr fontId="2"/>
  </si>
  <si>
    <t>⑤ 通常の事業の実施地域</t>
  </si>
  <si>
    <t>⑥ 緊急時等における対応方法</t>
  </si>
  <si>
    <t>⑦ 合鍵の管理方法及び紛失した場合の対処方法</t>
  </si>
  <si>
    <t>⑧ 虐待の防止のための措置に関する事項</t>
  </si>
  <si>
    <t>⑨ その他運営に関する重要事項</t>
    <phoneticPr fontId="2"/>
  </si>
  <si>
    <t>23 勤務体制の確保等</t>
    <phoneticPr fontId="2"/>
  </si>
  <si>
    <t>区条例第56条第1項</t>
    <phoneticPr fontId="2"/>
  </si>
  <si>
    <t>(1) 指定夜間対応型訪問介護事業者は、利用者に対し適切な指定夜間対応型訪問介護を提供できるよう、指定夜間対応型訪問介護事業所ごとに、夜間対応型訪問介護従業者の勤務の体制を定めているか。</t>
    <phoneticPr fontId="2"/>
  </si>
  <si>
    <t>(2)指定夜間対応型訪問介護事業者は、指定夜間対応型訪問介護事業所ごとに、当該指定夜間対応型訪問介護事業所の訪問介護員等によって定期巡回サービス及び随時訪問サービスを提供しているか。ただし、指定夜間対応型訪問介護事業所が、適切に指定夜間対応型訪問介護を利用者に提供する体制を構築しており、他の指定訪問介護事業所又は指定定期巡回・随時対応型訪問介護看護事業所（以下この条において「指定訪問介護事業所等」という。）との密接な連携を図ることにより当該指定夜間対応型訪問介護事業所の効果的な運営を期待することができる場合であって、利用者の処遇に支障がないときは、区長が地域の実情を勘案し適切と認める範囲内において、指定夜間対応型訪問介護の事業の一部を、当該他の指定訪問介護事業所等の従業者に行わせることができる。</t>
    <phoneticPr fontId="2"/>
  </si>
  <si>
    <t>区条例第56条第2項</t>
    <phoneticPr fontId="2"/>
  </si>
  <si>
    <t>(3) (2)の規定にかかわらず、オペレーションセンターサービスについては、区長が地域の実情を勘案し適切と認める範囲内において、複数の指定夜間対応型訪問介護事業所の間の契約に基づき、当該複数の指定夜間対応型訪問介護事業所が密接な連携を図ることにより、一体的に利用者又はその家族等からの通報を受けているか。</t>
    <phoneticPr fontId="2"/>
  </si>
  <si>
    <t>区条例第56条第3項</t>
  </si>
  <si>
    <t>(4) 指定夜間対応型訪問介護事業者は、訪問介護員等の資質の向上のために、その研修の機会を確保しているか。</t>
    <rPh sb="4" eb="6">
      <t>シテイ</t>
    </rPh>
    <rPh sb="6" eb="8">
      <t>ヤカン</t>
    </rPh>
    <phoneticPr fontId="2"/>
  </si>
  <si>
    <t>区条例第56条第4項</t>
  </si>
  <si>
    <t>(5) 指定夜間対応型訪問介護事業者は、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ているか。</t>
    <phoneticPr fontId="2"/>
  </si>
  <si>
    <t>区条例第56条第5項</t>
  </si>
  <si>
    <t>24 業務継続計画の策定等</t>
    <phoneticPr fontId="2"/>
  </si>
  <si>
    <t>区条例第59条準用
（区条例第32条の2第１項）</t>
    <rPh sb="20" eb="21">
      <t>ダイ</t>
    </rPh>
    <rPh sb="22" eb="23">
      <t>コウ</t>
    </rPh>
    <phoneticPr fontId="2"/>
  </si>
  <si>
    <t>(1)指定夜間対応型訪問介護事業者は、感染症又は非常災害の発生時において、利用者に対する指定夜間対応型訪問介護の提供を継続的に実施し、及び非常時の体制における早期の業務再開を図るための計画（以下「業務継続計画」という。）を策定し、当該業務継続計画に従い必要な措置を講じているか。</t>
    <rPh sb="22" eb="23">
      <t>マタ</t>
    </rPh>
    <rPh sb="31" eb="32">
      <t>ジ</t>
    </rPh>
    <phoneticPr fontId="2"/>
  </si>
  <si>
    <t>(2)指定夜間対応型訪問介護事業者は、指定夜間対応型訪問介護従業者に対し、業務継続計画について周知するとともに、必要な研修及び訓練を定期的に実施しているか。</t>
    <phoneticPr fontId="2"/>
  </si>
  <si>
    <t>区条例第59条準用
（区条例第32条の2第2項）</t>
    <phoneticPr fontId="2"/>
  </si>
  <si>
    <t>(3)指定夜間対応型訪問介護事業者は、定期的に業務継続計画の見直しを行い、必要に応じて業務継続計画の変更を行っているか。</t>
    <phoneticPr fontId="2"/>
  </si>
  <si>
    <t>区条例第59条準用
（区条例第32条の2第3項）</t>
    <phoneticPr fontId="2"/>
  </si>
  <si>
    <t>25 衛生管理等</t>
    <phoneticPr fontId="2"/>
  </si>
  <si>
    <t>区条例第59条準用
（区条例第33条第1項）</t>
    <phoneticPr fontId="2"/>
  </si>
  <si>
    <t>(1)指定夜間対応型訪問介護事業者は、夜間対応型訪問介護従業者の清潔の保持及び健康状態について、必要な管理を行っているか。</t>
    <phoneticPr fontId="2"/>
  </si>
  <si>
    <t>(2)指定夜間対応型訪問介護事業者は、指定夜間対応型訪問介護事業所の設備及び備品等について、衛生的な管理に努めているか。</t>
    <phoneticPr fontId="2"/>
  </si>
  <si>
    <t>区条例第59条準用
（区条例第33条第2項）</t>
    <phoneticPr fontId="2"/>
  </si>
  <si>
    <t>(3)指定夜間対応型訪問介護事業者は、当該指定夜間対応型訪問介護事業所において感染症が発生し、又はまん延しないように、以下に掲げる措置を講じているか。</t>
    <rPh sb="19" eb="21">
      <t>トウガイ</t>
    </rPh>
    <phoneticPr fontId="2"/>
  </si>
  <si>
    <t>区条例第59条準用
（区条例第33条第3項）</t>
    <phoneticPr fontId="2"/>
  </si>
  <si>
    <t>①当該指定夜間対応型訪問介護事業所における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夜間対応型訪問介護従業者に周知徹底を図っているか。</t>
    <rPh sb="1" eb="3">
      <t>トウガイ</t>
    </rPh>
    <phoneticPr fontId="2"/>
  </si>
  <si>
    <t>区条例第59条準用
（区条例第33条第3項第1号）</t>
    <rPh sb="21" eb="22">
      <t>ダイ</t>
    </rPh>
    <rPh sb="23" eb="24">
      <t>ゴウ</t>
    </rPh>
    <phoneticPr fontId="2"/>
  </si>
  <si>
    <t>②当該指定夜間対応型訪問介護事業所における感染症の予防及びまん延の防止のための指針を整備しているか。</t>
    <rPh sb="1" eb="3">
      <t>トウガイ</t>
    </rPh>
    <phoneticPr fontId="2"/>
  </si>
  <si>
    <t>区条例第59条準用
（区条例第33条第3項第2号）</t>
    <phoneticPr fontId="2"/>
  </si>
  <si>
    <t>③当該指定夜間対応型訪問介護事業所において、夜間対応型訪問介護従業者に対し、感染症の予防及びまん延の防止のための研修及び訓練を定期的に実施しているか。</t>
    <rPh sb="1" eb="3">
      <t>トウガイ</t>
    </rPh>
    <phoneticPr fontId="2"/>
  </si>
  <si>
    <t>区条例第59条準用
（区条例第33条第3項第3号）</t>
    <phoneticPr fontId="2"/>
  </si>
  <si>
    <t>26 掲示</t>
    <phoneticPr fontId="2"/>
  </si>
  <si>
    <t>区条例第59条準用
（区条例第34条第1項）</t>
    <phoneticPr fontId="2"/>
  </si>
  <si>
    <t>(1)指定夜間対応型訪問介護事業者は、指定夜間対応型訪問介護事業所の見やすい場所に、運営規程の概要、夜間対応型訪問介護従業者の勤務の体制その他の利用申込者のサービスの選択に資すると認められる重要事項を掲示しているか。</t>
    <phoneticPr fontId="2"/>
  </si>
  <si>
    <t>(2)指定夜間対応型訪問介護事業者は、重要事項を記載した書面を当該指定夜間対応型訪問介護事業所に備え付け、かつ、これをいつでも関係者に自由に閲覧させることにより、(1)の規定による掲示に代えることができる。</t>
    <phoneticPr fontId="2"/>
  </si>
  <si>
    <t>区条例第59条準用
（区条例第34条第2項）</t>
    <phoneticPr fontId="2"/>
  </si>
  <si>
    <t>(3)指定夜間対応型訪問介護事業者は、原則として、重要事項をウェブサイトに掲載しているか。</t>
    <phoneticPr fontId="2"/>
  </si>
  <si>
    <t>区条例第59条準用
（区条例第34条第3項）</t>
  </si>
  <si>
    <t>27 秘密保持等</t>
    <phoneticPr fontId="2"/>
  </si>
  <si>
    <t>区条例第59条準用
（区条例第35条第1項）</t>
    <phoneticPr fontId="2"/>
  </si>
  <si>
    <t>(1) 指定夜間対応型訪問介護事業所の従業者は、正当な理由がなく、その業務上知り得た利用者又はその家族の秘密を漏らしていないか。</t>
    <phoneticPr fontId="2"/>
  </si>
  <si>
    <t>(2) 指定夜間対応型訪問介護事業者は、当該指定夜間対応型訪問介護事業所の従業者であった者が、正当な理由がなく、その業務上知り得た利用者又はその家族の秘密を漏らすことがないよう、必要な措置を講じているか。</t>
    <phoneticPr fontId="2"/>
  </si>
  <si>
    <t>区条例第59条準用
（区条例第35条第2項）</t>
    <phoneticPr fontId="2"/>
  </si>
  <si>
    <t>(3) 指定夜間対応型訪問介護事業者は、サービス担当者会議等において、利用者の個人情報を用いる場合は利用者の同意を、利用者の家族の個人情報を用いる場合は当該家族の同意を、あらかじめ文書により得ているか。</t>
    <phoneticPr fontId="2"/>
  </si>
  <si>
    <t>区条例第59条準用
（区条例第35条第3項）</t>
    <phoneticPr fontId="2"/>
  </si>
  <si>
    <t>28 広告</t>
    <phoneticPr fontId="2"/>
  </si>
  <si>
    <t>区条例第59条準用
（区条例第36条）</t>
    <phoneticPr fontId="2"/>
  </si>
  <si>
    <t>指定夜間対応型訪問介護事業者は、指定夜間対応型訪問介護事業所について広告をする場合においては、その内容が虚偽又は誇大なものとなっていないか。</t>
    <phoneticPr fontId="2"/>
  </si>
  <si>
    <t>29 指定居宅介護支援事業者に対する利益供与の禁止</t>
  </si>
  <si>
    <t>区条例第59条準用
（区条例第37条）</t>
    <phoneticPr fontId="2"/>
  </si>
  <si>
    <t>指定夜間対応型訪問介護事業者は、指定居宅介護支援事業者又はその従業者に対し、利用者に特定の事業者によるサービスを利用させることの対償として、金品その他の財産上の利益を供与していないか。</t>
  </si>
  <si>
    <t>30 苦情処理</t>
    <phoneticPr fontId="2"/>
  </si>
  <si>
    <t>区条例第59条準用
（区条例第38条第1項）</t>
    <phoneticPr fontId="2"/>
  </si>
  <si>
    <t>(1) 指定夜間対応型訪問介護事業者は、提供した指定夜間対応型訪問介護に係る利用者及びその家族からの苦情に迅速かつ適切に対応するために、苦情を受け付けるための窓口を設置する等の必要な措置を講じているか。</t>
    <phoneticPr fontId="2"/>
  </si>
  <si>
    <t>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しているか。</t>
    <rPh sb="133" eb="135">
      <t>ケイサイ</t>
    </rPh>
    <phoneticPr fontId="2"/>
  </si>
  <si>
    <t>平18老計発0331004･老振発0331004･老老発0331017第3の一の4(28)準用</t>
    <rPh sb="38" eb="39">
      <t>イチ</t>
    </rPh>
    <rPh sb="45" eb="47">
      <t>ジュンヨウ</t>
    </rPh>
    <phoneticPr fontId="2"/>
  </si>
  <si>
    <t>(2) 指定夜間対応型訪問介護事業者は、(1)の苦情を受け付けた場合には、当該苦情の内容等を記録しているか。</t>
    <phoneticPr fontId="2"/>
  </si>
  <si>
    <t>区条例第59条準用
（区条例第38条第2項）</t>
    <phoneticPr fontId="2"/>
  </si>
  <si>
    <t>(3) 指定夜間対応型訪問介護事業者は、提供した指定夜間対応型訪問介護に関し、法第23条の規定により区が行う文書その他の物件の提出若しくは提示の求め又は区の職員からの質問若しくは照会に応じ、及び利用者からの苦情に関して区が行う調査に協力するとともに、区から指導又は助言を受けた場合においては、当該指導又は助言に従って必要な改善を行っているか。</t>
    <phoneticPr fontId="2"/>
  </si>
  <si>
    <t>区条例第59条準用
（区条例第38条第3項）</t>
    <phoneticPr fontId="2"/>
  </si>
  <si>
    <t>(4) 指定夜間対応型訪問介護事業者は、区からの求めがあった場合には、(3)の改善の内容を区に報告しているか。</t>
    <phoneticPr fontId="2"/>
  </si>
  <si>
    <t>区条例第59条準用
（区条例第38条第4項）</t>
  </si>
  <si>
    <t>(5) 指定夜間対応型訪問介護事業者は、提供した指定夜間対応型訪問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2"/>
  </si>
  <si>
    <t>区条例第59条準用
（区条例第38条第5項）</t>
  </si>
  <si>
    <t>(6) 指定夜間対応型訪問介護事業者は、国民健康保険団体連合会からの求めがあった場合には、(5)の改善の内容を国民健康保険団体連合会に報告しているか。</t>
    <phoneticPr fontId="2"/>
  </si>
  <si>
    <t>区条例第59条準用
（区条例第38条第6項）</t>
  </si>
  <si>
    <t>31 地域との連携等</t>
    <phoneticPr fontId="2"/>
  </si>
  <si>
    <t>区条例第57条第1項</t>
    <phoneticPr fontId="2"/>
  </si>
  <si>
    <t>(1) 指定夜間対応型訪問介護事業者は、その事業の運営に当たっては、提供した指定夜間対応型訪問介護に関する利用者からの苦情に関して区等が派遣する者が相談及び援助を行う事業その他の区が実施する事業に協力するよう努めているか。</t>
    <phoneticPr fontId="2"/>
  </si>
  <si>
    <t>(2) 指定夜間対応型訪問介護事業者は、指定夜間対応型訪問介護事業所の所在する建物と同一の建物に居住する利用者に対して指定夜間対応型訪問介護を提供する場合には、当該建物に居住する利用者以外の者に対しても指定夜間対応型訪問介護の提供を行うよう努めているか。</t>
    <phoneticPr fontId="2"/>
  </si>
  <si>
    <t>区条例第57条第2項</t>
    <phoneticPr fontId="2"/>
  </si>
  <si>
    <t>32 事故発生時の対応</t>
    <phoneticPr fontId="2"/>
  </si>
  <si>
    <t>区条例第59条準用
（区条例第40条第1項）</t>
    <phoneticPr fontId="2"/>
  </si>
  <si>
    <t>(1) 指定夜間対応型訪問介護事業者は、利用者に対する指定夜間対応型訪問介護の提供により事故が発生した場合は、区、当該利用者の家族、当該利用者に係る指定居宅介護支援事業者等に連絡を行うとともに、必要な措置を講じているか。</t>
  </si>
  <si>
    <t>(2) 指定夜間対応型訪問介護事業者は、(1)の事故の状況及び事故に際して採った処置について記録しているか。</t>
    <phoneticPr fontId="2"/>
  </si>
  <si>
    <t>区条例第59条準用
（区条例第40条第2項）</t>
    <phoneticPr fontId="2"/>
  </si>
  <si>
    <t>(3) 指定夜間対応型訪問介護事業者は、利用者に対する指定夜間対応型訪問介護の提供により賠償すべき事故が発生した場合は、損害賠償を速やかに行っているか。</t>
    <phoneticPr fontId="2"/>
  </si>
  <si>
    <t>区条例第59条準用
（区条例第40条第3項）</t>
    <phoneticPr fontId="2"/>
  </si>
  <si>
    <t>(4) 指定夜間対応型訪問介護事業者は、事故が生じた際にはその原因を解明し、再発生を防ぐための対策を講じているか。</t>
    <phoneticPr fontId="2"/>
  </si>
  <si>
    <t>平18老計発0331004･老振発0331004･老老発0331017第3の一の4(30)③準用</t>
    <rPh sb="46" eb="48">
      <t>ジュンヨウ</t>
    </rPh>
    <phoneticPr fontId="2"/>
  </si>
  <si>
    <t>33 虐待の防止</t>
    <phoneticPr fontId="2"/>
  </si>
  <si>
    <t>区条例第59条準用
（区条例第40条の2）</t>
    <rPh sb="17" eb="18">
      <t>ジョウ</t>
    </rPh>
    <phoneticPr fontId="2"/>
  </si>
  <si>
    <t xml:space="preserve">  指定夜間対応型訪問介護事業者は、虐待の発生又はその再発を防止するため、以下に掲げる措置を講じているか。</t>
    <phoneticPr fontId="2"/>
  </si>
  <si>
    <t>①当該指定夜間対応型訪問介護事業所における虐待の防止のための対策を検討する委員会（テレビ電話装置等を活用して行うことができるものとする。）を定期的に開催するとともに、その結果について、  夜間対応型訪問介護従業者に周知徹底を図っているか。</t>
    <rPh sb="1" eb="3">
      <t>トウガイ</t>
    </rPh>
    <phoneticPr fontId="2"/>
  </si>
  <si>
    <t>区条例第59条準用
（区条例第40条の2第1号）</t>
    <rPh sb="20" eb="21">
      <t>ダイ</t>
    </rPh>
    <rPh sb="22" eb="23">
      <t>ゴウ</t>
    </rPh>
    <phoneticPr fontId="2"/>
  </si>
  <si>
    <t>②当該指定夜間対応型訪問介護事業所における虐待の防止のための指針を整備しているか。</t>
    <phoneticPr fontId="2"/>
  </si>
  <si>
    <t>区条例第59条準用
（区条例第40条の2第2号）</t>
    <phoneticPr fontId="2"/>
  </si>
  <si>
    <t>③当該指定夜間対応型訪問介護事業所において、夜間対応型訪問介護従業者に対し、虐待の防止のための研修を定期的に実施しているか。</t>
    <phoneticPr fontId="2"/>
  </si>
  <si>
    <t>区条例第59条準用
（区条例第40条の2第3号）</t>
    <phoneticPr fontId="2"/>
  </si>
  <si>
    <t>④前３号に掲げる措置を適切に実施するための担当者を置いているか。</t>
    <phoneticPr fontId="2"/>
  </si>
  <si>
    <t>区条例第59条準用
（区条例第40条の2第4号）</t>
    <phoneticPr fontId="2"/>
  </si>
  <si>
    <t>34 会計の区分</t>
    <phoneticPr fontId="2"/>
  </si>
  <si>
    <t>区条例第59条準用
（区条例第41条）</t>
    <phoneticPr fontId="2"/>
  </si>
  <si>
    <t>(1) 指定夜間対応型訪問介護事業者は、指定夜間対応型訪問介護事業所ごとに経理を区分するとともに、指定夜間対応型訪問介護の事業の会計とその他の事業の会計を区分しているか。</t>
    <rPh sb="17" eb="18">
      <t>シャ</t>
    </rPh>
    <rPh sb="49" eb="51">
      <t>シテイ</t>
    </rPh>
    <phoneticPr fontId="2"/>
  </si>
  <si>
    <t>(2) 具体的な会計処理の方法等については、別に通知された「指定介護老人福祉施設等に係る会計処理等の取扱いについて」及び「介護保険の給付対象事業における会計の区分について」によるものであるか。</t>
    <phoneticPr fontId="2"/>
  </si>
  <si>
    <t>平18老計発0331004･老振発0331004･老老発0331017第3の一の4(32)準用</t>
    <rPh sb="45" eb="47">
      <t>ジュンヨウ</t>
    </rPh>
    <phoneticPr fontId="2"/>
  </si>
  <si>
    <t>35 記録の整備</t>
    <phoneticPr fontId="2"/>
  </si>
  <si>
    <t>区条例第58条第1項</t>
    <phoneticPr fontId="2"/>
  </si>
  <si>
    <t>(1) 指定夜間対応型訪問介護事業者は、従業者、設備、備品及び会計に関する諸記録を整備しているか。</t>
    <phoneticPr fontId="2"/>
  </si>
  <si>
    <t>(2) 指定夜間対応型訪問介護事業者は、利用者に対する指定夜間対応型訪問介護の提供に関する次の各号に掲げる記録を整備し、その完結の日から５年間保存しているか。</t>
    <phoneticPr fontId="2"/>
  </si>
  <si>
    <t>区条例第58条第2項</t>
    <phoneticPr fontId="2"/>
  </si>
  <si>
    <t>　① 夜間対応型訪問介護計画</t>
    <phoneticPr fontId="2"/>
  </si>
  <si>
    <t>　② 提供した具体的なサービスの内容等の記録</t>
    <phoneticPr fontId="2"/>
  </si>
  <si>
    <t>　③ 身体的拘束等の態様及び時間、その際の利用者の心身の状況並び
   に緊急やむを得ない理由の記録</t>
    <phoneticPr fontId="2"/>
  </si>
  <si>
    <t>　④ 区への通知に係る記録</t>
    <phoneticPr fontId="2"/>
  </si>
  <si>
    <t>　⑤ 苦情の内容等の記録</t>
    <phoneticPr fontId="2"/>
  </si>
  <si>
    <t>　⑥ 事故の状況及び事故に際して採った処置についての記録</t>
    <phoneticPr fontId="2"/>
  </si>
  <si>
    <t>五　変更届</t>
    <rPh sb="0" eb="1">
      <t>ゴ</t>
    </rPh>
    <phoneticPr fontId="2"/>
  </si>
  <si>
    <t>１ 変更の届出等</t>
  </si>
  <si>
    <t>法第78条の5第1項</t>
  </si>
  <si>
    <t>(1) 事業者は、当該指定に係る事業所の名称及び所在地その他厚生労働省令で定める事項に変更があったとき、又は休止した当該サービスの事業を再開したときは、厚生労働省令で定めるところにより、十日以内に、その旨を区に届け出ているか。</t>
  </si>
  <si>
    <t>施行規則第131条の13</t>
  </si>
  <si>
    <t>(2) 事業者は、当該事業を廃止し、又は休止しようとするときは、厚生労働省令で定めるところにより、その廃止又は休止の日の一月前までに、その旨を区長に届け出ているか。</t>
  </si>
  <si>
    <t>法第78条の5第2項</t>
  </si>
  <si>
    <t>六　介護給付費の算及び取扱い</t>
    <rPh sb="0" eb="1">
      <t>ロク</t>
    </rPh>
    <phoneticPr fontId="2"/>
  </si>
  <si>
    <t>１ 基本的事項</t>
  </si>
  <si>
    <t>(1) 夜間対応型訪問介護事業に要する費用の額は、平成18年厚労省告示第126号の別表「指定地域密着型サービス介護給付費単位数表」により算定しているか。ただし、夜間対応型訪問介護事業者が夜間対応型訪問介護事業所ごとに所定単位数より低い単位数を設定する旨を、区に事前に届出を行った場合は、この限りではない。</t>
    <phoneticPr fontId="2"/>
  </si>
  <si>
    <t>平18厚労告126の一
平12老企39</t>
    <phoneticPr fontId="2"/>
  </si>
  <si>
    <t>(2) 夜間対応型訪問介護事業に要する費用の額は、平成27年厚生労働省告示第93号の「厚生労働大臣が定める1単位の単価」に別表に定める単位数を乗じて算定しているか。</t>
    <phoneticPr fontId="2"/>
  </si>
  <si>
    <t>平18厚労告126の二</t>
  </si>
  <si>
    <t>なお、法第42条の2第4項の規定に基づき、厚生労働大臣が定める基準により算定した額の範囲内で、区が通常の報酬よりも高い報酬（市町村独自報酬）を算定している場合は、区が定める単位数を、平成18年厚労省告示第126号の別表「指定地域密着型サービス介護給付費単位数表」の所定単位数に加算して得た単位数を用いて算定するものとする。</t>
  </si>
  <si>
    <t>平27厚労告93</t>
  </si>
  <si>
    <t>平18老計発0331005・老振発0331005・老老発0331018第2の1(11)</t>
    <phoneticPr fontId="2"/>
  </si>
  <si>
    <t>平24厚労告119</t>
  </si>
  <si>
    <t>(3)1単位の単価に単位数を乗じて得た額に1円未満の端数があるときは、その端数金額は切り捨てて計算しているか。</t>
  </si>
  <si>
    <t>平18厚労告126の三</t>
  </si>
  <si>
    <t>六　介護給付費の算及び取扱い</t>
    <phoneticPr fontId="2"/>
  </si>
  <si>
    <t>２ 基本単位の算定について</t>
  </si>
  <si>
    <t>平18老計発0331005・老振発0331005・老老発0331018第2の3(1)</t>
    <phoneticPr fontId="2"/>
  </si>
  <si>
    <t>夜間対応型訪問介護費（Ⅰ）
  オペレーションセンターサービスに相当する部分のみを基本夜間対応型訪問介護費として１月当たりの定額とする一方、定期巡回サービス及び随時訪問サービスについては出来高としたものである。基本夜間対応型訪問介護費については、夜間対応型訪問介護を利用する者すべてについて、定期巡回サービス又は随時訪問サービスの利用の有無を問わず算定することができる。また、定期巡回サービス費及び随時訪問サービス費については、サービス提供の時間帯、１回当たりの時間の長短、具体的なサービスの内容等にかかわらず、１回の訪問ごとに所定の単位数を算定することとなる。
オペレーションセンターを設置する事業所については夜間対応型訪問介護費(Ⅰ)又は(Ⅱ)を選択することができることとしている。</t>
    <phoneticPr fontId="2"/>
  </si>
  <si>
    <t>夜間対応型訪問介護費（Ⅱ）
  定期巡回サービス、オペレーションセンターサービス及び随時訪問サービスを全て包括して１月当たりの定額としたものである。
オペレーションセンターを設置しない事業所については夜間対応型訪問介護費(Ⅱ)を算定することとなる。</t>
    <phoneticPr fontId="2"/>
  </si>
  <si>
    <t>３　２人の訪問介護員等による夜間対応型訪問介護の取扱い等</t>
    <phoneticPr fontId="2"/>
  </si>
  <si>
    <t>平18老計発0331005・老振発0331005・老老発0331018第2の3(2)</t>
    <phoneticPr fontId="2"/>
  </si>
  <si>
    <t xml:space="preserve">  ２人の訪問介護員等による夜間対応型訪問介護について、随時訪問サービス費(Ⅱ)が算定される場合のうち、厚生労働大臣が定める夜間対応型訪問介護費にかかる単位数(平成18年厚生省告示第２６３号)別表４の注イの場合としては、体重が重い利用者に排泄介助等の重介護を内容とする訪問介護を提供する場合等が該当し、注ハの場合としては、利用者の心身の状況等により異なるが、１つの目安としては１月以上定期巡回サービス又は随時訪問サービスを提供していない者からの通報を受けて随時訪問サービスを行う場合が該当するものであること。したがって、単に安全確保のために２人の訪問介護員等によるサービス提供を行った場合は、利用者側の希望により利用者や家族の同意を得て行った場合を除き、随時訪問サービス費(Ⅱ)は算定していないか。</t>
    <phoneticPr fontId="2"/>
  </si>
  <si>
    <t>４　月途中からの利用開始又は月途中での利用終了の場合</t>
    <phoneticPr fontId="2"/>
  </si>
  <si>
    <t>平18老計発0331005・老振発0331005・老老発0331018第2の3(3)</t>
    <phoneticPr fontId="2"/>
  </si>
  <si>
    <t>①夜間対応型訪問介護費(Ⅰ)を算定する場合については、月途中からの利用開始又は月途中での利用終了の場合には、基本夜間対応型訪問介護費に係る所定単位数を日割り計算して得た単数を算定しているか。</t>
    <rPh sb="65" eb="66">
      <t>ヒ</t>
    </rPh>
    <rPh sb="67" eb="68">
      <t>カカ</t>
    </rPh>
    <rPh sb="69" eb="71">
      <t>ショテイ</t>
    </rPh>
    <rPh sb="71" eb="73">
      <t>タンイ</t>
    </rPh>
    <rPh sb="73" eb="74">
      <t>スウ</t>
    </rPh>
    <rPh sb="82" eb="83">
      <t>エ</t>
    </rPh>
    <rPh sb="84" eb="86">
      <t>タンスウ</t>
    </rPh>
    <rPh sb="87" eb="89">
      <t>サンテイ</t>
    </rPh>
    <phoneticPr fontId="2"/>
  </si>
  <si>
    <t>②夜間対応型訪問介護費(Ⅱ)を算定する場合については、月途中からの利用開始又は月途中での利用終了の場合には、所定単位数を日割り計算して得た単位数を算定しているか。</t>
    <phoneticPr fontId="2"/>
  </si>
  <si>
    <t>５　夜間対応型訪問介護と通常の訪問介護の併用</t>
    <phoneticPr fontId="2"/>
  </si>
  <si>
    <t>平18老計発0331005・老振発0331005・老老発0331018第2の3(4)</t>
    <phoneticPr fontId="2"/>
  </si>
  <si>
    <t>①夜間対応型訪問介護費(Ⅰ)を算定する事業所を利用している者については、夜間対応型訪問介護費(Ⅰ)における定期巡回サービス及び随時訪問サービスは出来高による算定であることから、他の訪問介護事業所のサービスを利用していた場合でも、当該夜間対応型訪問介護事業所における定期巡回サービス費又は随時訪問サービス費及び他の訪問介護事業所における訪問介護費の算定をともに行うことが可能である。</t>
    <rPh sb="53" eb="57">
      <t>テイキジュンカイ</t>
    </rPh>
    <rPh sb="61" eb="62">
      <t>オヨ</t>
    </rPh>
    <rPh sb="63" eb="65">
      <t>ズイジ</t>
    </rPh>
    <rPh sb="65" eb="67">
      <t>ホウモン</t>
    </rPh>
    <phoneticPr fontId="2"/>
  </si>
  <si>
    <t>②夜間対応型訪問介護費(Ⅱ)を算定する事業所においては、定期巡回サービスを含めて１月当たりの包括報酬であることから、当該夜間対応型訪問介護事業所の営業日及び営業時間において他の訪問介護事業所のサービスを利用していた場合は、当該他の訪問介護事業所における訪問介護費を算定していないか。</t>
    <rPh sb="73" eb="75">
      <t>エイギョウ</t>
    </rPh>
    <rPh sb="75" eb="76">
      <t>ビ</t>
    </rPh>
    <rPh sb="76" eb="77">
      <t>オヨ</t>
    </rPh>
    <rPh sb="78" eb="80">
      <t>エイギョウ</t>
    </rPh>
    <rPh sb="80" eb="82">
      <t>ジカン</t>
    </rPh>
    <rPh sb="107" eb="109">
      <t>バアイ</t>
    </rPh>
    <phoneticPr fontId="2"/>
  </si>
  <si>
    <t>６　高齢者虐待防止措置未実施減算</t>
    <phoneticPr fontId="2"/>
  </si>
  <si>
    <t>平18厚告126別表の2 注 2</t>
    <phoneticPr fontId="2"/>
  </si>
  <si>
    <t xml:space="preserve">  別に厚生労働大臣が定める基準を満たさない場合は、高齢者虐待防止措置未実施減算として、所定単位数の100分の１に相当する単位数を所定単位数から減算しているか。</t>
    <phoneticPr fontId="2"/>
  </si>
  <si>
    <t xml:space="preserve">  高齢者虐待防止措置未実施減算については、事業所において高齢者虐待が発生した場合ではなく、地域密着型サービス基準第３条の３８の２に規定する措置を講じていない場合に、利用者全員について所定単位数から減算することとなる。</t>
    <phoneticPr fontId="2"/>
  </si>
  <si>
    <t xml:space="preserve">  具体的には①高齢者虐待防止のための対策を検討する委員会を定期的に開催していない②高齢者虐待防止のための指針を整備していない③高齢者虐待防止のための年１回以上の研修を実施していない又は高齢者虐待防止措置を適正に実施するための担当者を置いていない事実が生じた場合、速やかに改善計画を区長に提出した後、事実が生じた月から３月後に改善計画に基づく改善状況を区長に報告することとし、事実が生じた月の翌月から改善が認められた月までの間について、利用者全員について所定単位数から減算することとする。</t>
    <rPh sb="141" eb="142">
      <t>ク</t>
    </rPh>
    <rPh sb="176" eb="177">
      <t>ク</t>
    </rPh>
    <phoneticPr fontId="2"/>
  </si>
  <si>
    <t>７　業務継続計画未策定減算</t>
    <phoneticPr fontId="2"/>
  </si>
  <si>
    <t>平18厚告126別表の2 注 3</t>
    <phoneticPr fontId="2"/>
  </si>
  <si>
    <t xml:space="preserve">  別に厚生労働大臣が定める基準を満たさない場合は、業務継続計画未策定減算として、所定単位数の 100 分の１に相当する単位数を所定単位数から減算しているか。</t>
    <phoneticPr fontId="2"/>
  </si>
  <si>
    <t xml:space="preserve">  業務継続計画未策定減算については地域密着型サービス基準第３条の３０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t>
    <phoneticPr fontId="2"/>
  </si>
  <si>
    <t>８　２４時間通報対応加算</t>
    <phoneticPr fontId="2"/>
  </si>
  <si>
    <t>平18厚告126別表の2 注 4</t>
    <phoneticPr fontId="2"/>
  </si>
  <si>
    <t xml:space="preserve">  夜間対応型訪問介護費(Ⅰ)について、別に厚生労働大臣が定める基準に適合しているものとして、電子情報処理組織を使用する方法により、区長に対し、老健局長が定める様式による届出を行った指定夜間対応型訪問介護事業所が日中においてオペレーションセンターサービス(指定地域密着型サービス基準第5条第1項に規定するオペレーションセンターサービスをいう。)を行う場合は、24時間通報対応加算として、1月につき610単位を所定単位数に加算しているか。</t>
    <rPh sb="66" eb="67">
      <t>ク</t>
    </rPh>
    <phoneticPr fontId="2"/>
  </si>
  <si>
    <t>９　同一建物若しくは隣接する敷地内の建物の減算</t>
    <phoneticPr fontId="2"/>
  </si>
  <si>
    <t>平18厚告126別表の2 注 5</t>
    <phoneticPr fontId="2"/>
  </si>
  <si>
    <t xml:space="preserve">  事業所の所在する建物と同一の敷地内若しくは隣接する敷地内の建物若しくは指定夜間対応型訪問介護事業所と同一建物に居住する利用者（指定夜間対応型訪問介護事業所における１月当たりの利用者が同一敷地内建物等に 50 人以上居住する建物に居住する利用者を除く。）又は指定夜間対応型訪問介護事業所事業所における１月当たりの利用者が同一の建物に20人以上居住する建物（同一敷地内建物等を除く。）に居住する利用者に対して指定夜間対応型訪問介護を行った場合に、夜間対応型訪問介護事業者費(Ⅰ)については、定期巡回サービス又は随時訪問サービスを行った際に算定する所定単位数の 100 分の 90 に相当する単位数を算定を、夜間対応型訪問介護事業者費(Ⅱ)については、所定単位数の 100 分の 90 に相当する単位数を算定し、指定夜間対応型訪問介護事業所における 1 月当たりの利用者が同一敷地内建物等に 50 人以上居住する建物に居住する利用者に対して、指定夜間対応型訪問介護を行った場合に、夜間対応型訪問介護事業者費(Ⅰ)については、定期巡回サービス又は随時訪問サービスを行った際に算定する所定単位数の 100 分の 85 に相当する単位数を、夜間対応型訪問介護事業者費(Ⅱ)については、所定単位数の 100 分の 85 に相当する単位数を算定しているか。</t>
    <rPh sb="128" eb="129">
      <t>マタ</t>
    </rPh>
    <rPh sb="141" eb="144">
      <t>ジギョウショ</t>
    </rPh>
    <rPh sb="144" eb="147">
      <t>ジギョウショ</t>
    </rPh>
    <rPh sb="152" eb="153">
      <t>ツキ</t>
    </rPh>
    <rPh sb="153" eb="154">
      <t>ア</t>
    </rPh>
    <rPh sb="157" eb="160">
      <t>リヨウシャ</t>
    </rPh>
    <rPh sb="161" eb="163">
      <t>ドウイツ</t>
    </rPh>
    <rPh sb="164" eb="166">
      <t>タテモノ</t>
    </rPh>
    <rPh sb="188" eb="189">
      <t>ノゾ</t>
    </rPh>
    <rPh sb="193" eb="195">
      <t>キョジュウ</t>
    </rPh>
    <rPh sb="197" eb="199">
      <t>リヨウ</t>
    </rPh>
    <rPh sb="199" eb="200">
      <t>シャ</t>
    </rPh>
    <rPh sb="201" eb="202">
      <t>タイ</t>
    </rPh>
    <rPh sb="253" eb="254">
      <t>マタ</t>
    </rPh>
    <rPh sb="264" eb="265">
      <t>オコナ</t>
    </rPh>
    <rPh sb="267" eb="268">
      <t>サイ</t>
    </rPh>
    <rPh sb="269" eb="271">
      <t>サンテイ</t>
    </rPh>
    <phoneticPr fontId="2"/>
  </si>
  <si>
    <t>平18-0331005 第2の3の(7)</t>
    <phoneticPr fontId="2"/>
  </si>
  <si>
    <t>１０ 認知症専門ケア加算</t>
    <phoneticPr fontId="2"/>
  </si>
  <si>
    <t>平18厚労告126別表の2のハ</t>
    <phoneticPr fontId="2"/>
  </si>
  <si>
    <t xml:space="preserve">  別に厚生労働大臣が定める基準に適合しているものとして、電子情報処理組織を使用する方法により、区長に対し、老健局長が定める様式による届出を行った指定夜間対応型訪問介護事業所において、別に厚生労働大臣が定める者に対して専門的な認知症ケアを行った場合は、当該基準に掲げる区分に従い、夜間対応型訪問介護費(Ⅰ)については定期巡回サービス又は随時訪問サービスを行った際に１日につき、夜間対応型訪問介護費(Ⅱ)については１月につき、次に掲げる所定単位数を加算しているか。 </t>
    <rPh sb="207" eb="208">
      <t>ツキ</t>
    </rPh>
    <phoneticPr fontId="2"/>
  </si>
  <si>
    <t xml:space="preserve">  ただし、次に掲げるいずれかの加算を算定している場合においては、次に掲げるその他の加算は算定しない。</t>
    <phoneticPr fontId="2"/>
  </si>
  <si>
    <t>(１)夜間対応型訪問介護費(Ⅰ)を算定している場合</t>
    <phoneticPr fontId="2"/>
  </si>
  <si>
    <t>① 認知症専門ケア加算(Ⅰ)  3単位</t>
    <phoneticPr fontId="2"/>
  </si>
  <si>
    <t>② 認知症専門ケア加算(Ⅱ)  4単位</t>
    <phoneticPr fontId="2"/>
  </si>
  <si>
    <t>(２)夜間対応型訪問介護費(Ⅱ)を算定している場合</t>
    <phoneticPr fontId="2"/>
  </si>
  <si>
    <t>① 認知症専門ケア加算(Ⅰ)  90単位</t>
    <phoneticPr fontId="2"/>
  </si>
  <si>
    <t>② 認知症専門ケア加算(Ⅱ)  120単位</t>
    <phoneticPr fontId="2"/>
  </si>
  <si>
    <t xml:space="preserve">①認知症専門ケア加算(Ⅰ) </t>
  </si>
  <si>
    <t>平27厚労告95の三の四</t>
    <phoneticPr fontId="2"/>
  </si>
  <si>
    <t xml:space="preserve"> 次に掲げる基準のいずれにも適合すること。 </t>
  </si>
  <si>
    <t xml:space="preserve"> ア 事業所における利用者の総数のうち、周囲の者による日常生活に対する注意を必要とする認知症の者（以下「対象者」。）の占める割合が２分の１以上であること。 </t>
    <rPh sb="38" eb="40">
      <t>ヒツヨウ</t>
    </rPh>
    <phoneticPr fontId="2"/>
  </si>
  <si>
    <t xml:space="preserve"> イ 認知症介護に係る専門的な研修を修了している者を、事業所における対象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こと。 </t>
    <phoneticPr fontId="2"/>
  </si>
  <si>
    <t xml:space="preserve"> ウ 当該事業所の従業者に対する認知症ケアに関する留意事項の伝達又  は技術的指導に係る会議を定期的に開催していること。</t>
    <phoneticPr fontId="2"/>
  </si>
  <si>
    <t xml:space="preserve">②認知症専門ケア加算(Ⅱ) </t>
  </si>
  <si>
    <t>ア ①及びイ～ウの基準に適合していること。</t>
    <rPh sb="3" eb="4">
      <t>オヨ</t>
    </rPh>
    <phoneticPr fontId="2"/>
  </si>
  <si>
    <t>イ 事業所における利用者の総数のうち、日常生活に支障を来すおそれのある症状又は行動が認められることから介護を必要とする認知症の者の占める割合が１００分の２０以上であること。</t>
    <phoneticPr fontId="2"/>
  </si>
  <si>
    <t>ウ 認知症介護の指導に係る専門的な研修を修了している者を１名以上配置し、事業所全体の認知症ケアの指導等を実施していること。</t>
    <phoneticPr fontId="2"/>
  </si>
  <si>
    <t>エ 当該事業所における介護職員、看護職員ごとの認知症ケアに関する研修計画を作成し、当該計画に従い、研修(外部における研修を含む。)を実施又は実施を予定していること。</t>
    <phoneticPr fontId="2"/>
  </si>
  <si>
    <t>１１ サービス提供体制強化加算</t>
    <phoneticPr fontId="2"/>
  </si>
  <si>
    <t>平18厚労告126別表の2のニの注</t>
    <phoneticPr fontId="2"/>
  </si>
  <si>
    <t xml:space="preserve">  別に厚生労働大臣が定める基準に適合しているものとして、電子情報処理組織を使用する方法により、区長に対し、老健局長が定める様式による届出を行った指定夜間対応型訪問介護事業所が、利用者に対し、指定夜間対応型訪問介護を行った場合は、当該基準に掲げる区分に従い、夜間対応型訪問介護費(Ⅰ)については定期巡回サービス又は随時訪問サービスを行った際に１回につき、夜間対応型訪問介護費(Ⅱ)については１月につき、次に掲げる所定単位数を加算しているか。 </t>
    <rPh sb="172" eb="173">
      <t>カイ</t>
    </rPh>
    <phoneticPr fontId="2"/>
  </si>
  <si>
    <t>平18老計発0331005・老振発0331005・老老発0331018第2の3 (13)</t>
    <phoneticPr fontId="2"/>
  </si>
  <si>
    <t>平27厚労告95の五十</t>
    <rPh sb="9" eb="10">
      <t>ゴ</t>
    </rPh>
    <phoneticPr fontId="2"/>
  </si>
  <si>
    <t>イ サービス提供強化加算（Ⅰ）</t>
  </si>
  <si>
    <t xml:space="preserve">  次のいずれにも適合すること。</t>
  </si>
  <si>
    <t>①指定夜間対応型訪問介護事業所の全ての訪問介護員等に対し、訪問介護員等ごとに研修計画を作成し、当該計画に従い、研修(外部における研修を含む。)を実施又は実施を予定していること。</t>
    <phoneticPr fontId="2"/>
  </si>
  <si>
    <t>②利用者に関する情報若しくはサービス提供に当たっての留意事項の伝達又は当該指定夜間対応型訪問介護事業所における訪問介護員等の技術指導を目的とした会議を定期的に開催すること。</t>
    <phoneticPr fontId="2"/>
  </si>
  <si>
    <t>③当該指定夜間対応型訪問介護事業所の全ての訪問介護員等に対し、健康診断等を定期的に実施すること。</t>
    <phoneticPr fontId="2"/>
  </si>
  <si>
    <t>④次のいずれかに適合すること。
(ア)当該指定夜間対応型訪問介護事業所の訪問介護員等の総数のうち、介護福祉士の占める割合が１００分の６０以上であること。
(イ)当該指定夜間対応型訪問介護事業所の訪問介護員等の総数のうち、勤続年数１０年以上の介護福祉士の占める割合が１００分の２５以上であること。</t>
    <phoneticPr fontId="2"/>
  </si>
  <si>
    <t>ロ サービス提供強化加算（Ⅱ）　</t>
  </si>
  <si>
    <t>　次のいずれにも適合すること</t>
  </si>
  <si>
    <t>①イ①から③までに掲げる基準のいずれにも適合すること。</t>
    <phoneticPr fontId="2"/>
  </si>
  <si>
    <t>②当該指定夜間対応型訪問介護事業所の訪問介護員等の総数のうち、介護福祉士の占める割合が１００分の４０以上又は介護福祉士、実務者研修修了者及び介護職員基礎研修課程修了者の占める割合が１００分の６０以上であること。</t>
    <phoneticPr fontId="2"/>
  </si>
  <si>
    <t>ハ サービス提供強化加算（Ⅲ）</t>
    <phoneticPr fontId="2"/>
  </si>
  <si>
    <t xml:space="preserve">②次のいずれかに適合すること。 </t>
    <phoneticPr fontId="2"/>
  </si>
  <si>
    <t xml:space="preserve"> (ア)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t>
    <phoneticPr fontId="2"/>
  </si>
  <si>
    <t xml:space="preserve"> (イ)当該指定夜間対応型訪問介護事業所の訪問介護員等の総数のうち、勤続年数７年以上の者の占める割合が１００分の３０以上であること。</t>
    <phoneticPr fontId="2"/>
  </si>
  <si>
    <t>夜間対応型訪問介護費(Ⅰ)を算定している場合</t>
    <phoneticPr fontId="2"/>
  </si>
  <si>
    <t>①サービス提供体制強化加算(Ⅰ) 22単位</t>
    <phoneticPr fontId="2"/>
  </si>
  <si>
    <t>②サービス提供体制強化加算(Ⅱ) 18単位</t>
    <phoneticPr fontId="2"/>
  </si>
  <si>
    <t>③サービス提供体制強化加算(Ⅲ) 6単位</t>
    <phoneticPr fontId="2"/>
  </si>
  <si>
    <t>夜間対応型訪問介護費(Ⅱ)を算定している場合</t>
    <phoneticPr fontId="2"/>
  </si>
  <si>
    <t>①サービス提供体制強化加算(Ⅰ) 154単位</t>
    <phoneticPr fontId="2"/>
  </si>
  <si>
    <t>②サービス提供体制強化加算(Ⅱ) 126単位</t>
    <phoneticPr fontId="2"/>
  </si>
  <si>
    <t>③サービス提供体制強化加算(Ⅲ) 42単位</t>
    <phoneticPr fontId="2"/>
  </si>
  <si>
    <t>(1) 職員の割合の算定に当たっては、常勤換算方法により算出した前年度（3月を除く）の平均を用いているか。</t>
    <phoneticPr fontId="2"/>
  </si>
  <si>
    <t>平18老計発0331005・老振発0331005・老老発0331018第2の2(20)④準用</t>
    <rPh sb="44" eb="46">
      <t>ジュンヨウ</t>
    </rPh>
    <phoneticPr fontId="2"/>
  </si>
  <si>
    <t>ただし、前年度の実績が6月に満たない事業所（新たに事業を開始し、又は再開した事業所を含む）については、届出日の属する月の前3月について、常勤換算方法により算出した平均を用いることとする。</t>
  </si>
  <si>
    <t>(2) (1)のただし書きの場合、届出を行った月以降においても、直近3月間の職員の割合につき、毎月継続的に所定の割合を維持しているか。</t>
    <phoneticPr fontId="2"/>
  </si>
  <si>
    <t>平18老計発0331005・老振発0331005・老老発0331018第2の2(20)⑤準用</t>
    <rPh sb="44" eb="46">
      <t>ジュンヨウ</t>
    </rPh>
    <phoneticPr fontId="2"/>
  </si>
  <si>
    <t>なお、その割合については、毎月記録するものとし、所定の割合を下回った場合については、直ちに届出を提出しなければならない。</t>
  </si>
  <si>
    <t>１２ 介護職員等処遇改善加算</t>
    <phoneticPr fontId="2"/>
  </si>
  <si>
    <t>平18厚労告126別表の2のホ 注1</t>
    <rPh sb="16" eb="17">
      <t>チュウ</t>
    </rPh>
    <phoneticPr fontId="2"/>
  </si>
  <si>
    <t xml:space="preserve">  別に厚生労働大臣が定める基準に適合する介護職員等の賃金の改善等を実施しているものとして、電子情報処理組織を使用する方法により、区長に対し、老健局長が定める様式による届出を行った指定夜間対応型訪問介護事業所が、利用者に対し、指定夜間対応型訪問介護を行った場合は、当該基準に掲げる区分に従い、次に掲げる単位数を所定単位数に加算しているか。</t>
    <phoneticPr fontId="2"/>
  </si>
  <si>
    <t>平18老計発0331005・老振発0331005・老老発0331018第2の3(14)</t>
    <phoneticPr fontId="2"/>
  </si>
  <si>
    <t>（１）介護職員等処遇改善加算（Ⅰ）</t>
    <phoneticPr fontId="2"/>
  </si>
  <si>
    <t xml:space="preserve">      基本サービス費に各種加算減算を加えた総単位数の245/1000</t>
    <phoneticPr fontId="2"/>
  </si>
  <si>
    <t>（２）介護職員等処遇改善加算（Ⅱ）</t>
    <phoneticPr fontId="2"/>
  </si>
  <si>
    <t xml:space="preserve">      基本サービス費に各種加算減算を加えた総単位数の224/1000</t>
    <phoneticPr fontId="2"/>
  </si>
  <si>
    <t>（３）介護職員等処遇改善加算（Ⅲ）</t>
  </si>
  <si>
    <t xml:space="preserve">      基本サービス費に各種加算減算を加えた総単位数の182/1000</t>
    <phoneticPr fontId="2"/>
  </si>
  <si>
    <t>（４）介護職員等処遇改善加算（Ⅳ）</t>
  </si>
  <si>
    <t xml:space="preserve">      基本サービス費に各種加算減算を加えた総単位数の 145/1000</t>
    <phoneticPr fontId="2"/>
  </si>
  <si>
    <t>（令和     年  　月末）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</si>
</sst>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3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name val="ＭＳ Ｐゴシック"/>
      <family val="3"/>
      <charset val="128"/>
    </font>
    <font>
      <sz val="20"/>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
      <sz val="14"/>
      <name val="ＭＳ ゴシック"/>
      <family val="3"/>
      <charset val="128"/>
    </font>
    <font>
      <sz val="11"/>
      <name val="游ゴシック"/>
      <family val="2"/>
      <charset val="128"/>
      <scheme val="minor"/>
    </font>
    <font>
      <sz val="10"/>
      <name val="ＭＳ ゴシック"/>
      <family val="3"/>
      <charset val="128"/>
    </font>
    <font>
      <sz val="11"/>
      <name val="ＭＳ ゴシック"/>
      <family val="3"/>
      <charset val="128"/>
    </font>
    <font>
      <sz val="11"/>
      <name val="ＭＳ 明朝"/>
      <family val="1"/>
      <charset val="128"/>
    </font>
    <font>
      <sz val="10.5"/>
      <name val="ＭＳ 明朝"/>
      <family val="1"/>
      <charset val="128"/>
    </font>
    <font>
      <sz val="10"/>
      <name val="游ゴシック"/>
      <family val="2"/>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s>
  <cellStyleXfs count="2">
    <xf numFmtId="0" fontId="0" fillId="0" borderId="0">
      <alignment vertical="center"/>
    </xf>
    <xf numFmtId="0" fontId="22" fillId="0" borderId="0"/>
  </cellStyleXfs>
  <cellXfs count="40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0" borderId="0" xfId="1"/>
    <xf numFmtId="0" fontId="23" fillId="0" borderId="0" xfId="1" applyFont="1"/>
    <xf numFmtId="0" fontId="22" fillId="0" borderId="0" xfId="1" applyAlignment="1">
      <alignment horizontal="right"/>
    </xf>
    <xf numFmtId="0" fontId="22" fillId="0" borderId="27" xfId="1" applyBorder="1" applyAlignment="1">
      <alignment horizontal="right"/>
    </xf>
    <xf numFmtId="0" fontId="24" fillId="0" borderId="0" xfId="1" applyFont="1"/>
    <xf numFmtId="0" fontId="22" fillId="0" borderId="100" xfId="1" applyBorder="1"/>
    <xf numFmtId="0" fontId="25" fillId="0" borderId="8" xfId="1" applyFont="1" applyBorder="1" applyAlignment="1">
      <alignment horizontal="center" vertical="center" wrapText="1"/>
    </xf>
    <xf numFmtId="0" fontId="22" fillId="0" borderId="8" xfId="1" applyBorder="1" applyAlignment="1">
      <alignment horizontal="center" vertical="center"/>
    </xf>
    <xf numFmtId="0" fontId="22" fillId="0" borderId="8" xfId="1" applyBorder="1"/>
    <xf numFmtId="0" fontId="26" fillId="0" borderId="8" xfId="1" applyFont="1" applyBorder="1" applyAlignment="1">
      <alignment horizontal="left" vertical="center" wrapText="1"/>
    </xf>
    <xf numFmtId="0" fontId="25" fillId="0" borderId="8" xfId="1" applyFont="1" applyBorder="1" applyAlignment="1">
      <alignment horizontal="center" vertical="center"/>
    </xf>
    <xf numFmtId="0" fontId="25" fillId="0" borderId="8" xfId="1" applyFont="1" applyBorder="1" applyAlignment="1">
      <alignment horizontal="right" vertical="center"/>
    </xf>
    <xf numFmtId="0" fontId="25" fillId="0" borderId="27" xfId="1" applyFont="1" applyBorder="1" applyAlignment="1">
      <alignment horizontal="center" vertical="center"/>
    </xf>
    <xf numFmtId="0" fontId="28" fillId="0" borderId="0" xfId="0" applyFont="1">
      <alignment vertical="center"/>
    </xf>
    <xf numFmtId="0" fontId="30" fillId="0" borderId="3" xfId="0" applyFont="1" applyBorder="1" applyAlignment="1">
      <alignment horizontal="center" vertical="center" wrapText="1"/>
    </xf>
    <xf numFmtId="0" fontId="30" fillId="0" borderId="15" xfId="0" applyFont="1" applyBorder="1" applyAlignment="1">
      <alignment horizontal="center" vertical="center" wrapText="1"/>
    </xf>
    <xf numFmtId="0" fontId="31" fillId="0" borderId="6" xfId="0" applyFont="1" applyBorder="1" applyAlignment="1">
      <alignment horizontal="justify" vertical="center" wrapText="1"/>
    </xf>
    <xf numFmtId="0" fontId="31" fillId="0" borderId="15" xfId="0" applyFont="1" applyBorder="1" applyAlignment="1">
      <alignment horizontal="justify" vertical="top" wrapText="1"/>
    </xf>
    <xf numFmtId="0" fontId="31" fillId="0" borderId="58" xfId="0" applyFont="1" applyBorder="1" applyAlignment="1">
      <alignment horizontal="justify" vertical="top" wrapText="1"/>
    </xf>
    <xf numFmtId="0" fontId="31" fillId="0" borderId="3" xfId="0" applyFont="1" applyBorder="1" applyAlignment="1">
      <alignment horizontal="justify" vertical="top" wrapText="1"/>
    </xf>
    <xf numFmtId="0" fontId="32" fillId="0" borderId="58" xfId="0" applyFont="1" applyBorder="1" applyAlignment="1">
      <alignment horizontal="center" vertical="top" wrapText="1"/>
    </xf>
    <xf numFmtId="0" fontId="31" fillId="0" borderId="60" xfId="0" applyFont="1" applyBorder="1" applyAlignment="1">
      <alignment horizontal="justify" vertical="top" wrapText="1"/>
    </xf>
    <xf numFmtId="0" fontId="32" fillId="0" borderId="60" xfId="0" applyFont="1" applyBorder="1" applyAlignment="1">
      <alignment horizontal="center" vertical="top" wrapText="1"/>
    </xf>
    <xf numFmtId="0" fontId="31" fillId="0" borderId="57" xfId="0" applyFont="1" applyBorder="1" applyAlignment="1">
      <alignment horizontal="left" vertical="top" wrapText="1"/>
    </xf>
    <xf numFmtId="0" fontId="31" fillId="0" borderId="101" xfId="0" applyFont="1" applyBorder="1" applyAlignment="1">
      <alignment horizontal="justify" vertical="top" wrapText="1"/>
    </xf>
    <xf numFmtId="0" fontId="32" fillId="0" borderId="57" xfId="0" applyFont="1" applyBorder="1" applyAlignment="1">
      <alignment horizontal="center" vertical="top" wrapText="1"/>
    </xf>
    <xf numFmtId="0" fontId="32" fillId="0" borderId="58" xfId="0" applyFont="1" applyBorder="1" applyAlignment="1">
      <alignment horizontal="center" vertical="top"/>
    </xf>
    <xf numFmtId="0" fontId="31" fillId="0" borderId="59" xfId="0" applyFont="1" applyBorder="1" applyAlignment="1">
      <alignment horizontal="justify" vertical="top" wrapText="1"/>
    </xf>
    <xf numFmtId="0" fontId="31" fillId="0" borderId="6" xfId="0" applyFont="1" applyBorder="1" applyAlignment="1">
      <alignment horizontal="justify" vertical="top" wrapText="1"/>
    </xf>
    <xf numFmtId="0" fontId="32" fillId="0" borderId="59" xfId="0" applyFont="1" applyBorder="1" applyAlignment="1">
      <alignment horizontal="center" vertical="top"/>
    </xf>
    <xf numFmtId="0" fontId="32" fillId="0" borderId="59" xfId="0" applyFont="1" applyBorder="1" applyAlignment="1">
      <alignment horizontal="center" vertical="top" wrapText="1"/>
    </xf>
    <xf numFmtId="0" fontId="31" fillId="0" borderId="6" xfId="0" applyFont="1" applyBorder="1" applyAlignment="1">
      <alignment vertical="top" wrapText="1"/>
    </xf>
    <xf numFmtId="0" fontId="31" fillId="0" borderId="15" xfId="0" applyFont="1" applyBorder="1" applyAlignment="1">
      <alignment vertical="top" wrapText="1"/>
    </xf>
    <xf numFmtId="0" fontId="32" fillId="0" borderId="60" xfId="0" applyFont="1" applyBorder="1" applyAlignment="1">
      <alignment horizontal="center" vertical="top"/>
    </xf>
    <xf numFmtId="0" fontId="31" fillId="0" borderId="57" xfId="0" applyFont="1" applyBorder="1" applyAlignment="1">
      <alignment horizontal="justify" vertical="top" wrapText="1"/>
    </xf>
    <xf numFmtId="0" fontId="31" fillId="0" borderId="101" xfId="0" applyFont="1" applyBorder="1" applyAlignment="1">
      <alignment vertical="top" wrapText="1"/>
    </xf>
    <xf numFmtId="0" fontId="32" fillId="0" borderId="57" xfId="0" applyFont="1" applyBorder="1" applyAlignment="1">
      <alignment horizontal="center" vertical="top"/>
    </xf>
    <xf numFmtId="0" fontId="31" fillId="0" borderId="3" xfId="0" applyFont="1" applyBorder="1" applyAlignment="1">
      <alignment vertical="top" wrapText="1"/>
    </xf>
    <xf numFmtId="0" fontId="31" fillId="0" borderId="59" xfId="0" applyFont="1" applyBorder="1" applyAlignment="1">
      <alignment horizontal="justify" vertical="center" wrapText="1"/>
    </xf>
    <xf numFmtId="0" fontId="31" fillId="0" borderId="60" xfId="0" applyFont="1" applyBorder="1" applyAlignment="1">
      <alignment horizontal="justify" vertical="center" wrapText="1"/>
    </xf>
    <xf numFmtId="0" fontId="31" fillId="0" borderId="3" xfId="0" applyFont="1" applyBorder="1" applyAlignment="1">
      <alignment horizontal="justify" vertical="center" wrapText="1"/>
    </xf>
    <xf numFmtId="0" fontId="29" fillId="0" borderId="59" xfId="0" applyFont="1" applyBorder="1" applyAlignment="1">
      <alignment horizontal="center" vertical="top" textRotation="255" wrapText="1"/>
    </xf>
    <xf numFmtId="0" fontId="29" fillId="0" borderId="60" xfId="0" applyFont="1" applyBorder="1" applyAlignment="1">
      <alignment horizontal="center" vertical="top" textRotation="255" wrapText="1"/>
    </xf>
    <xf numFmtId="0" fontId="31" fillId="0" borderId="15" xfId="0" applyFont="1" applyBorder="1" applyAlignment="1">
      <alignment horizontal="left" vertical="top" wrapText="1"/>
    </xf>
    <xf numFmtId="0" fontId="32" fillId="0" borderId="15" xfId="0" applyFont="1" applyBorder="1" applyAlignment="1">
      <alignment horizontal="center" vertical="top" wrapText="1"/>
    </xf>
    <xf numFmtId="0" fontId="32" fillId="0" borderId="101" xfId="0" applyFont="1" applyBorder="1" applyAlignment="1">
      <alignment horizontal="center" vertical="top" wrapText="1"/>
    </xf>
    <xf numFmtId="0" fontId="31" fillId="0" borderId="15" xfId="0" applyFont="1" applyBorder="1" applyAlignment="1">
      <alignment horizontal="justify" vertical="center" wrapText="1"/>
    </xf>
    <xf numFmtId="0" fontId="29" fillId="0" borderId="59" xfId="0" applyFont="1" applyBorder="1" applyAlignment="1">
      <alignment vertical="top" textRotation="255" wrapText="1"/>
    </xf>
    <xf numFmtId="0" fontId="28" fillId="0" borderId="0" xfId="0" applyFont="1" applyAlignment="1">
      <alignment vertical="top"/>
    </xf>
    <xf numFmtId="0" fontId="31" fillId="0" borderId="57" xfId="0" applyFont="1" applyBorder="1" applyAlignment="1">
      <alignment vertical="top" wrapText="1"/>
    </xf>
    <xf numFmtId="0" fontId="29" fillId="0" borderId="60" xfId="0" applyFont="1" applyBorder="1" applyAlignment="1">
      <alignment vertical="top" textRotation="255" wrapText="1"/>
    </xf>
    <xf numFmtId="0" fontId="31" fillId="0" borderId="102" xfId="0" applyFont="1" applyBorder="1" applyAlignment="1">
      <alignment horizontal="justify" vertical="top" wrapText="1"/>
    </xf>
    <xf numFmtId="0" fontId="31" fillId="0" borderId="103" xfId="0" applyFont="1" applyBorder="1" applyAlignment="1">
      <alignment horizontal="justify" vertical="top" wrapText="1"/>
    </xf>
    <xf numFmtId="0" fontId="31" fillId="0" borderId="58" xfId="0" applyFont="1" applyBorder="1" applyAlignment="1">
      <alignment horizontal="justify" vertical="center" wrapText="1"/>
    </xf>
    <xf numFmtId="0" fontId="32" fillId="0" borderId="58" xfId="0" applyFont="1" applyBorder="1" applyAlignment="1">
      <alignment horizontal="center" vertical="center" wrapText="1"/>
    </xf>
    <xf numFmtId="0" fontId="31" fillId="0" borderId="6" xfId="0" applyFont="1" applyBorder="1" applyAlignment="1">
      <alignment horizontal="left" vertical="top" wrapText="1"/>
    </xf>
    <xf numFmtId="0" fontId="31" fillId="0" borderId="15" xfId="0" applyFont="1" applyBorder="1" applyAlignment="1">
      <alignment vertical="center" wrapText="1"/>
    </xf>
    <xf numFmtId="0" fontId="32" fillId="0" borderId="59" xfId="0" applyFont="1" applyBorder="1" applyAlignment="1">
      <alignment vertical="top" wrapText="1"/>
    </xf>
    <xf numFmtId="0" fontId="31" fillId="0" borderId="59" xfId="0" applyFont="1" applyBorder="1" applyAlignment="1">
      <alignment vertical="top" wrapText="1"/>
    </xf>
    <xf numFmtId="0" fontId="33" fillId="0" borderId="0" xfId="0" applyFont="1" applyAlignment="1">
      <alignment vertical="top" textRotation="255"/>
    </xf>
    <xf numFmtId="0" fontId="28" fillId="0" borderId="0" xfId="0" applyFont="1" applyAlignment="1">
      <alignment horizontal="center" vertical="center"/>
    </xf>
    <xf numFmtId="0" fontId="34" fillId="0" borderId="0" xfId="0" applyFont="1" applyAlignment="1">
      <alignment vertical="top" textRotation="255"/>
    </xf>
    <xf numFmtId="0" fontId="0" fillId="0" borderId="0" xfId="0" applyAlignment="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7" fillId="0" borderId="0" xfId="0" applyFont="1" applyAlignment="1">
      <alignment horizontal="center" vertical="center" wrapText="1"/>
    </xf>
    <xf numFmtId="0" fontId="28" fillId="0" borderId="0" xfId="0" applyFont="1">
      <alignment vertical="center"/>
    </xf>
    <xf numFmtId="0" fontId="29" fillId="0" borderId="58" xfId="0" applyFont="1" applyBorder="1" applyAlignment="1">
      <alignment horizontal="center" vertical="center" textRotation="255" wrapText="1"/>
    </xf>
    <xf numFmtId="0" fontId="29" fillId="0" borderId="60" xfId="0" applyFont="1" applyBorder="1" applyAlignment="1">
      <alignment horizontal="center" vertical="center" textRotation="255" wrapText="1"/>
    </xf>
    <xf numFmtId="0" fontId="30" fillId="0" borderId="58" xfId="0" applyFont="1" applyBorder="1" applyAlignment="1">
      <alignment horizontal="center" vertical="center" wrapText="1"/>
    </xf>
    <xf numFmtId="0" fontId="30" fillId="0" borderId="60" xfId="0" applyFont="1" applyBorder="1" applyAlignment="1">
      <alignment horizontal="center" vertical="center" wrapText="1"/>
    </xf>
    <xf numFmtId="0" fontId="29" fillId="0" borderId="58" xfId="0" applyFont="1" applyBorder="1" applyAlignment="1">
      <alignment horizontal="left" vertical="top" textRotation="255"/>
    </xf>
    <xf numFmtId="0" fontId="29" fillId="0" borderId="59" xfId="0" applyFont="1" applyBorder="1" applyAlignment="1">
      <alignment horizontal="left" vertical="top" textRotation="255"/>
    </xf>
    <xf numFmtId="0" fontId="29" fillId="0" borderId="60" xfId="0" applyFont="1" applyBorder="1" applyAlignment="1">
      <alignment horizontal="left" vertical="top" textRotation="255"/>
    </xf>
    <xf numFmtId="0" fontId="33" fillId="0" borderId="58" xfId="0" applyFont="1" applyBorder="1" applyAlignment="1">
      <alignment horizontal="center" vertical="top" textRotation="255" wrapText="1"/>
    </xf>
    <xf numFmtId="0" fontId="33" fillId="0" borderId="60" xfId="0" applyFont="1" applyBorder="1" applyAlignment="1">
      <alignment horizontal="center" vertical="top" textRotation="255" wrapText="1"/>
    </xf>
    <xf numFmtId="0" fontId="32" fillId="0" borderId="58" xfId="0" applyFont="1" applyBorder="1" applyAlignment="1">
      <alignment horizontal="center" vertical="top" wrapText="1"/>
    </xf>
    <xf numFmtId="0" fontId="32" fillId="0" borderId="60" xfId="0" applyFont="1" applyBorder="1" applyAlignment="1">
      <alignment horizontal="center" vertical="top" wrapText="1"/>
    </xf>
    <xf numFmtId="0" fontId="29" fillId="0" borderId="58" xfId="0" applyFont="1" applyBorder="1" applyAlignment="1">
      <alignment horizontal="left" vertical="top" textRotation="255" wrapText="1"/>
    </xf>
    <xf numFmtId="0" fontId="29" fillId="0" borderId="59" xfId="0" applyFont="1" applyBorder="1" applyAlignment="1">
      <alignment horizontal="left" vertical="top" textRotation="255" wrapText="1"/>
    </xf>
    <xf numFmtId="0" fontId="29" fillId="0" borderId="58" xfId="0" applyFont="1" applyBorder="1" applyAlignment="1">
      <alignment horizontal="center" vertical="top" textRotation="255" wrapText="1"/>
    </xf>
    <xf numFmtId="0" fontId="29" fillId="0" borderId="59" xfId="0" applyFont="1" applyBorder="1" applyAlignment="1">
      <alignment horizontal="center" vertical="top" textRotation="255" wrapText="1"/>
    </xf>
    <xf numFmtId="0" fontId="29" fillId="0" borderId="60" xfId="0" applyFont="1" applyBorder="1" applyAlignment="1">
      <alignment horizontal="center" vertical="top" textRotation="255" wrapText="1"/>
    </xf>
    <xf numFmtId="0" fontId="31" fillId="0" borderId="58" xfId="0" applyFont="1" applyBorder="1" applyAlignment="1">
      <alignment horizontal="justify" vertical="top" wrapText="1"/>
    </xf>
    <xf numFmtId="0" fontId="31" fillId="0" borderId="60" xfId="0" applyFont="1" applyBorder="1" applyAlignment="1">
      <alignment horizontal="justify" vertical="top" wrapText="1"/>
    </xf>
    <xf numFmtId="0" fontId="31" fillId="0" borderId="58" xfId="0" applyFont="1" applyBorder="1" applyAlignment="1">
      <alignment horizontal="left" vertical="top" wrapText="1"/>
    </xf>
    <xf numFmtId="0" fontId="31" fillId="0" borderId="60" xfId="0" applyFont="1" applyBorder="1" applyAlignment="1">
      <alignment horizontal="left" vertical="top" wrapText="1"/>
    </xf>
    <xf numFmtId="0" fontId="29" fillId="0" borderId="60" xfId="0" applyFont="1" applyBorder="1" applyAlignment="1">
      <alignment horizontal="left" vertical="top" textRotation="255" wrapText="1"/>
    </xf>
    <xf numFmtId="0" fontId="31" fillId="0" borderId="59" xfId="0" applyFont="1" applyBorder="1" applyAlignment="1">
      <alignment horizontal="justify" vertical="top" wrapText="1"/>
    </xf>
    <xf numFmtId="0" fontId="32" fillId="0" borderId="59" xfId="0" applyFont="1" applyBorder="1" applyAlignment="1">
      <alignment horizontal="center" vertical="top" wrapText="1"/>
    </xf>
    <xf numFmtId="0" fontId="29" fillId="0" borderId="58" xfId="0" applyFont="1" applyBorder="1" applyAlignment="1">
      <alignment horizontal="center" vertical="top" textRotation="255"/>
    </xf>
    <xf numFmtId="0" fontId="29" fillId="0" borderId="59" xfId="0" applyFont="1" applyBorder="1" applyAlignment="1">
      <alignment horizontal="center" vertical="top" textRotation="255"/>
    </xf>
    <xf numFmtId="0" fontId="29" fillId="0" borderId="60" xfId="0" applyFont="1" applyBorder="1" applyAlignment="1">
      <alignment horizontal="center" vertical="top" textRotation="255"/>
    </xf>
    <xf numFmtId="0" fontId="31" fillId="0" borderId="59" xfId="0" applyFont="1" applyBorder="1" applyAlignment="1">
      <alignment horizontal="left" vertical="top" wrapText="1"/>
    </xf>
    <xf numFmtId="0" fontId="31" fillId="0" borderId="57" xfId="0" applyFont="1" applyBorder="1" applyAlignment="1">
      <alignment horizontal="left" vertical="top" wrapText="1"/>
    </xf>
    <xf numFmtId="0" fontId="31" fillId="0" borderId="3" xfId="0" applyFont="1" applyBorder="1" applyAlignment="1">
      <alignment horizontal="left" vertical="top" wrapText="1"/>
    </xf>
    <xf numFmtId="0" fontId="31" fillId="0" borderId="6" xfId="0" applyFont="1" applyBorder="1" applyAlignment="1">
      <alignment horizontal="left" vertical="top" wrapText="1"/>
    </xf>
  </cellXfs>
  <cellStyles count="2">
    <cellStyle name="標準" xfId="0" builtinId="0"/>
    <cellStyle name="標準 2" xfId="1" xr:uid="{2989A78C-F553-4E8F-B661-6B4B25673E69}"/>
  </cellStyles>
  <dxfs count="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Sosiki_28\&#20171;&#35703;&#20445;&#38522;&#35506;\&#10047;&#10047;&#20171;&#35703;&#20445;&#38522;&#35506;&#25351;&#23566;&#20418;&#10047;&#10047;\03%20&#33258;&#24049;&#28857;&#26908;&#31080;&#12539;&#28310;&#20633;&#12522;&#12473;&#12488;&#12539;&#21220;&#21209;&#34920;&#9734;\&#9734;R6&#23455;&#22320;&#25351;&#23566;&#24517;&#35201;&#26360;&#39006;&#9734;\&#23450;&#26399;&#24033;&#22238;&#20107;&#21069;&#36039;&#26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tfs02\fs02_shr01\Sosiki_28\&#20171;&#35703;&#20445;&#38522;&#35506;\&#10047;&#10047;&#20171;&#35703;&#20445;&#38522;&#35506;&#25351;&#23566;&#20418;&#10047;&#10047;\11%20&#23455;&#22320;&#25351;&#23566;&#20104;&#23450;&#21450;&#12403;&#23455;&#32318;&#34920;\&#9733;&#36215;&#26696;&#38306;&#20418;\01_&#23621;&#23429;&#20171;&#35703;&#25903;&#25588;&#12539;&#23621;&#23429;&#12469;&#12540;&#12499;&#12473;\&#20196;&#21644;&#65302;&#24180;&#24230;\R6.06.11&#12288;&#12304;&#35370;&#21839;&#12305;&#20171;&#35703;&#20107;&#26989;&#25152;&#12288;&#27193;&#26519;\01_&#23455;&#26045;&#36890;&#30693;\&#35370;&#21839;&#20171;&#35703;&#12288;&#20107;&#21069;&#25552;&#20986;&#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兼勤務表 (定期巡回)"/>
      <sheetName val="勤務表（参考様式１）"/>
      <sheetName val="シフト記号表"/>
      <sheetName val="【記載例】勤務表"/>
      <sheetName val="【記載例】シフト記号表（勤務時間帯）"/>
    </sheetNames>
    <sheetDataSet>
      <sheetData sheetId="0"/>
      <sheetData sheetId="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兼勤務表 (訪介)"/>
      <sheetName val="【記載例】訪問介護"/>
      <sheetName val="訪問介護（100名）"/>
      <sheetName val="訪問介護（１枚版）"/>
      <sheetName val="記入方法"/>
      <sheetName val="プルダウン・リスト"/>
      <sheetName val="自己点検票"/>
      <sheetName val="訪問型サービス算定表"/>
    </sheetNames>
    <sheetDataSet>
      <sheetData sheetId="0"/>
      <sheetData sheetId="1"/>
      <sheetData sheetId="2"/>
      <sheetData sheetId="3"/>
      <sheetData sheetId="4"/>
      <sheetData sheetId="5">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55CB-AEF4-4055-9AC1-857EEE72A3E1}">
  <sheetPr>
    <tabColor theme="5" tint="0.79998168889431442"/>
  </sheetPr>
  <dimension ref="A1:G16"/>
  <sheetViews>
    <sheetView tabSelected="1" view="pageBreakPreview" zoomScale="85" zoomScaleNormal="100" zoomScaleSheetLayoutView="85" workbookViewId="0">
      <selection activeCell="C3" sqref="C3"/>
    </sheetView>
  </sheetViews>
  <sheetFormatPr defaultColWidth="9" defaultRowHeight="13"/>
  <cols>
    <col min="1" max="1" width="3.58203125" style="183" customWidth="1"/>
    <col min="2" max="3" width="21" style="183" customWidth="1"/>
    <col min="4" max="4" width="26.5" style="183" customWidth="1"/>
    <col min="5" max="5" width="26.83203125" style="183" customWidth="1"/>
    <col min="6" max="6" width="26.5" style="183" customWidth="1"/>
    <col min="7" max="7" width="22.25" style="183" customWidth="1"/>
    <col min="8" max="16384" width="9" style="183"/>
  </cols>
  <sheetData>
    <row r="1" spans="1:7" ht="23.5">
      <c r="B1" s="184" t="s">
        <v>207</v>
      </c>
    </row>
    <row r="2" spans="1:7" ht="20.25" customHeight="1">
      <c r="C2" s="185" t="s">
        <v>657</v>
      </c>
      <c r="D2" s="185"/>
      <c r="E2" s="185" t="s">
        <v>208</v>
      </c>
      <c r="F2" s="186"/>
      <c r="G2" s="185"/>
    </row>
    <row r="3" spans="1:7" ht="19.5" customHeight="1">
      <c r="B3" s="187" t="s">
        <v>209</v>
      </c>
    </row>
    <row r="4" spans="1:7" ht="64.5" customHeight="1">
      <c r="A4" s="188"/>
      <c r="B4" s="189" t="s">
        <v>210</v>
      </c>
      <c r="C4" s="189" t="s">
        <v>211</v>
      </c>
      <c r="D4" s="189" t="s">
        <v>212</v>
      </c>
      <c r="E4" s="189" t="s">
        <v>213</v>
      </c>
      <c r="F4" s="189" t="s">
        <v>214</v>
      </c>
    </row>
    <row r="5" spans="1:7" ht="30" customHeight="1">
      <c r="A5" s="190">
        <v>1</v>
      </c>
      <c r="B5" s="191"/>
      <c r="C5" s="192" t="s">
        <v>215</v>
      </c>
      <c r="D5" s="193" t="s">
        <v>216</v>
      </c>
      <c r="E5" s="193" t="s">
        <v>216</v>
      </c>
      <c r="F5" s="194" t="s">
        <v>217</v>
      </c>
    </row>
    <row r="6" spans="1:7" ht="30" customHeight="1">
      <c r="A6" s="190">
        <v>2</v>
      </c>
      <c r="B6" s="191"/>
      <c r="C6" s="192" t="s">
        <v>215</v>
      </c>
      <c r="D6" s="193" t="s">
        <v>216</v>
      </c>
      <c r="E6" s="193" t="s">
        <v>216</v>
      </c>
      <c r="F6" s="194" t="s">
        <v>217</v>
      </c>
    </row>
    <row r="7" spans="1:7" ht="30" customHeight="1">
      <c r="A7" s="190">
        <v>3</v>
      </c>
      <c r="B7" s="191"/>
      <c r="C7" s="192" t="s">
        <v>215</v>
      </c>
      <c r="D7" s="193" t="s">
        <v>216</v>
      </c>
      <c r="E7" s="193" t="s">
        <v>216</v>
      </c>
      <c r="F7" s="194" t="s">
        <v>217</v>
      </c>
    </row>
    <row r="8" spans="1:7" ht="30" customHeight="1">
      <c r="A8" s="190">
        <v>4</v>
      </c>
      <c r="B8" s="191"/>
      <c r="C8" s="192" t="s">
        <v>215</v>
      </c>
      <c r="D8" s="193" t="s">
        <v>216</v>
      </c>
      <c r="E8" s="193" t="s">
        <v>216</v>
      </c>
      <c r="F8" s="194" t="s">
        <v>217</v>
      </c>
    </row>
    <row r="9" spans="1:7" ht="30" customHeight="1">
      <c r="A9" s="190">
        <v>5</v>
      </c>
      <c r="B9" s="191"/>
      <c r="C9" s="192" t="s">
        <v>215</v>
      </c>
      <c r="D9" s="193" t="s">
        <v>216</v>
      </c>
      <c r="E9" s="193" t="s">
        <v>216</v>
      </c>
      <c r="F9" s="194" t="s">
        <v>217</v>
      </c>
    </row>
    <row r="10" spans="1:7" ht="30" customHeight="1">
      <c r="A10" s="190">
        <v>6</v>
      </c>
      <c r="B10" s="191"/>
      <c r="C10" s="192" t="s">
        <v>215</v>
      </c>
      <c r="D10" s="193" t="s">
        <v>216</v>
      </c>
      <c r="E10" s="193" t="s">
        <v>216</v>
      </c>
      <c r="F10" s="194" t="s">
        <v>217</v>
      </c>
    </row>
    <row r="11" spans="1:7" ht="30" customHeight="1">
      <c r="A11" s="190">
        <v>7</v>
      </c>
      <c r="B11" s="191"/>
      <c r="C11" s="192" t="s">
        <v>215</v>
      </c>
      <c r="D11" s="193" t="s">
        <v>216</v>
      </c>
      <c r="E11" s="193" t="s">
        <v>216</v>
      </c>
      <c r="F11" s="194" t="s">
        <v>217</v>
      </c>
    </row>
    <row r="12" spans="1:7" ht="30" customHeight="1">
      <c r="A12" s="190">
        <v>8</v>
      </c>
      <c r="B12" s="191"/>
      <c r="C12" s="192" t="s">
        <v>215</v>
      </c>
      <c r="D12" s="193" t="s">
        <v>216</v>
      </c>
      <c r="E12" s="193" t="s">
        <v>216</v>
      </c>
      <c r="F12" s="194" t="s">
        <v>217</v>
      </c>
    </row>
    <row r="13" spans="1:7" ht="30" customHeight="1">
      <c r="A13" s="190">
        <v>9</v>
      </c>
      <c r="B13" s="191"/>
      <c r="C13" s="192" t="s">
        <v>215</v>
      </c>
      <c r="D13" s="193" t="s">
        <v>216</v>
      </c>
      <c r="E13" s="193" t="s">
        <v>216</v>
      </c>
      <c r="F13" s="194" t="s">
        <v>217</v>
      </c>
    </row>
    <row r="14" spans="1:7" ht="30" customHeight="1">
      <c r="A14" s="190">
        <v>10</v>
      </c>
      <c r="B14" s="191"/>
      <c r="C14" s="192" t="s">
        <v>215</v>
      </c>
      <c r="D14" s="193" t="s">
        <v>216</v>
      </c>
      <c r="E14" s="193" t="s">
        <v>216</v>
      </c>
      <c r="F14" s="194" t="s">
        <v>217</v>
      </c>
    </row>
    <row r="16" spans="1:7">
      <c r="A16" s="183" t="s">
        <v>218</v>
      </c>
      <c r="B16" s="183" t="s">
        <v>219</v>
      </c>
      <c r="F16" s="195" t="s">
        <v>220</v>
      </c>
    </row>
  </sheetData>
  <phoneticPr fontId="2"/>
  <pageMargins left="0.64" right="0.26" top="0.74" bottom="0.69" header="0.51200000000000001" footer="0.39"/>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zoomScale="55" zoomScaleNormal="55" zoomScaleSheetLayoutView="55" workbookViewId="0">
      <selection activeCell="AJ4" sqref="AJ4"/>
    </sheetView>
  </sheetViews>
  <sheetFormatPr defaultColWidth="4.5" defaultRowHeight="14"/>
  <cols>
    <col min="1" max="1" width="0.83203125" style="1" customWidth="1"/>
    <col min="2" max="2" width="5.75" style="1" customWidth="1"/>
    <col min="3" max="4" width="8.08203125" style="1" customWidth="1"/>
    <col min="5" max="8" width="3.25" style="1" hidden="1" customWidth="1"/>
    <col min="9" max="10" width="3.25" style="1" customWidth="1"/>
    <col min="11" max="62" width="5.75" style="1" customWidth="1"/>
    <col min="63" max="63" width="1.08203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364" t="s">
        <v>173</v>
      </c>
      <c r="AU1" s="365"/>
      <c r="AV1" s="365"/>
      <c r="AW1" s="365"/>
      <c r="AX1" s="365"/>
      <c r="AY1" s="365"/>
      <c r="AZ1" s="365"/>
      <c r="BA1" s="365"/>
      <c r="BB1" s="365"/>
      <c r="BC1" s="365"/>
      <c r="BD1" s="365"/>
      <c r="BE1" s="365"/>
      <c r="BF1" s="365"/>
      <c r="BG1" s="365"/>
      <c r="BH1" s="365"/>
      <c r="BI1" s="365"/>
      <c r="BJ1" s="9" t="s">
        <v>2</v>
      </c>
    </row>
    <row r="2" spans="2:67" s="8" customFormat="1" ht="20.25" customHeight="1">
      <c r="J2" s="7"/>
      <c r="M2" s="7"/>
      <c r="N2" s="7"/>
      <c r="P2" s="9"/>
      <c r="Q2" s="9"/>
      <c r="R2" s="9"/>
      <c r="S2" s="9"/>
      <c r="T2" s="9"/>
      <c r="U2" s="9"/>
      <c r="V2" s="9"/>
      <c r="W2" s="9"/>
      <c r="AB2" s="119" t="s">
        <v>27</v>
      </c>
      <c r="AC2" s="366">
        <v>7</v>
      </c>
      <c r="AD2" s="366"/>
      <c r="AE2" s="119" t="s">
        <v>28</v>
      </c>
      <c r="AF2" s="367">
        <f>IF(AC2=0,"",YEAR(DATE(2018+AC2,1,1)))</f>
        <v>2025</v>
      </c>
      <c r="AG2" s="367"/>
      <c r="AH2" s="120" t="s">
        <v>29</v>
      </c>
      <c r="AI2" s="120" t="s">
        <v>1</v>
      </c>
      <c r="AJ2" s="366">
        <v>8</v>
      </c>
      <c r="AK2" s="366"/>
      <c r="AL2" s="120" t="s">
        <v>24</v>
      </c>
      <c r="AS2" s="9" t="s">
        <v>31</v>
      </c>
      <c r="AT2" s="366" t="s">
        <v>110</v>
      </c>
      <c r="AU2" s="366"/>
      <c r="AV2" s="366"/>
      <c r="AW2" s="366"/>
      <c r="AX2" s="366"/>
      <c r="AY2" s="366"/>
      <c r="AZ2" s="366"/>
      <c r="BA2" s="366"/>
      <c r="BB2" s="366"/>
      <c r="BC2" s="366"/>
      <c r="BD2" s="366"/>
      <c r="BE2" s="366"/>
      <c r="BF2" s="366"/>
      <c r="BG2" s="366"/>
      <c r="BH2" s="366"/>
      <c r="BI2" s="366"/>
      <c r="BJ2" s="9" t="s">
        <v>2</v>
      </c>
      <c r="BK2" s="9"/>
      <c r="BL2" s="9"/>
      <c r="BM2" s="9"/>
    </row>
    <row r="3" spans="2:67" s="8" customFormat="1" ht="20.25" customHeight="1">
      <c r="J3" s="7"/>
      <c r="M3" s="7"/>
      <c r="O3" s="9"/>
      <c r="P3" s="9"/>
      <c r="Q3" s="9"/>
      <c r="R3" s="9"/>
      <c r="S3" s="9"/>
      <c r="T3" s="9"/>
      <c r="U3" s="9"/>
      <c r="AC3" s="15"/>
      <c r="AD3" s="15"/>
      <c r="AE3" s="16"/>
      <c r="AF3" s="17"/>
      <c r="AG3" s="16"/>
      <c r="BD3" s="18" t="s">
        <v>21</v>
      </c>
      <c r="BE3" s="368" t="s">
        <v>131</v>
      </c>
      <c r="BF3" s="369"/>
      <c r="BG3" s="369"/>
      <c r="BH3" s="370"/>
      <c r="BI3" s="9"/>
    </row>
    <row r="4" spans="2:67" s="8" customFormat="1" ht="20.25" customHeight="1">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68" t="s">
        <v>132</v>
      </c>
      <c r="BF4" s="369"/>
      <c r="BG4" s="369"/>
      <c r="BH4" s="370"/>
      <c r="BI4" s="9"/>
    </row>
    <row r="5" spans="2:67" s="8" customFormat="1" ht="9" customHeight="1">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360">
        <v>40</v>
      </c>
      <c r="BB6" s="361"/>
      <c r="BC6" s="2" t="s">
        <v>22</v>
      </c>
      <c r="BD6" s="6"/>
      <c r="BE6" s="360">
        <v>160</v>
      </c>
      <c r="BF6" s="361"/>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62">
        <f>DAY(EOMONTH(DATE(AF2,AJ2,1),0))</f>
        <v>31</v>
      </c>
      <c r="BF8" s="363"/>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c r="B10" s="349" t="s">
        <v>20</v>
      </c>
      <c r="C10" s="340" t="s">
        <v>142</v>
      </c>
      <c r="D10" s="251"/>
      <c r="E10" s="121"/>
      <c r="F10" s="122"/>
      <c r="G10" s="121"/>
      <c r="H10" s="122"/>
      <c r="I10" s="352" t="s">
        <v>180</v>
      </c>
      <c r="J10" s="353"/>
      <c r="K10" s="249" t="s">
        <v>181</v>
      </c>
      <c r="L10" s="250"/>
      <c r="M10" s="250"/>
      <c r="N10" s="251"/>
      <c r="O10" s="249" t="s">
        <v>182</v>
      </c>
      <c r="P10" s="250"/>
      <c r="Q10" s="250"/>
      <c r="R10" s="250"/>
      <c r="S10" s="251"/>
      <c r="T10" s="173"/>
      <c r="U10" s="173"/>
      <c r="V10" s="174"/>
      <c r="W10" s="358" t="s">
        <v>183</v>
      </c>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28" t="str">
        <f>IF(BE3="４週","(9)1～4週目の勤務時間数合計","(9)1か月の勤務時間数　合計")</f>
        <v>(9)1～4週目の勤務時間数合計</v>
      </c>
      <c r="BC10" s="329"/>
      <c r="BD10" s="334" t="s">
        <v>184</v>
      </c>
      <c r="BE10" s="335"/>
      <c r="BF10" s="340" t="s">
        <v>185</v>
      </c>
      <c r="BG10" s="250"/>
      <c r="BH10" s="250"/>
      <c r="BI10" s="250"/>
      <c r="BJ10" s="341"/>
    </row>
    <row r="11" spans="2:67" ht="20.25" customHeight="1">
      <c r="B11" s="350"/>
      <c r="C11" s="342"/>
      <c r="D11" s="254"/>
      <c r="E11" s="123"/>
      <c r="F11" s="124"/>
      <c r="G11" s="123"/>
      <c r="H11" s="124"/>
      <c r="I11" s="354"/>
      <c r="J11" s="355"/>
      <c r="K11" s="252"/>
      <c r="L11" s="253"/>
      <c r="M11" s="253"/>
      <c r="N11" s="254"/>
      <c r="O11" s="252"/>
      <c r="P11" s="253"/>
      <c r="Q11" s="253"/>
      <c r="R11" s="253"/>
      <c r="S11" s="254"/>
      <c r="T11" s="175"/>
      <c r="U11" s="175"/>
      <c r="V11" s="176"/>
      <c r="W11" s="346" t="s">
        <v>11</v>
      </c>
      <c r="X11" s="346"/>
      <c r="Y11" s="346"/>
      <c r="Z11" s="346"/>
      <c r="AA11" s="346"/>
      <c r="AB11" s="346"/>
      <c r="AC11" s="347"/>
      <c r="AD11" s="348" t="s">
        <v>12</v>
      </c>
      <c r="AE11" s="346"/>
      <c r="AF11" s="346"/>
      <c r="AG11" s="346"/>
      <c r="AH11" s="346"/>
      <c r="AI11" s="346"/>
      <c r="AJ11" s="347"/>
      <c r="AK11" s="348" t="s">
        <v>13</v>
      </c>
      <c r="AL11" s="346"/>
      <c r="AM11" s="346"/>
      <c r="AN11" s="346"/>
      <c r="AO11" s="346"/>
      <c r="AP11" s="346"/>
      <c r="AQ11" s="347"/>
      <c r="AR11" s="348" t="s">
        <v>14</v>
      </c>
      <c r="AS11" s="346"/>
      <c r="AT11" s="346"/>
      <c r="AU11" s="346"/>
      <c r="AV11" s="346"/>
      <c r="AW11" s="346"/>
      <c r="AX11" s="347"/>
      <c r="AY11" s="348" t="s">
        <v>15</v>
      </c>
      <c r="AZ11" s="346"/>
      <c r="BA11" s="346"/>
      <c r="BB11" s="330"/>
      <c r="BC11" s="331"/>
      <c r="BD11" s="336"/>
      <c r="BE11" s="337"/>
      <c r="BF11" s="342"/>
      <c r="BG11" s="253"/>
      <c r="BH11" s="253"/>
      <c r="BI11" s="253"/>
      <c r="BJ11" s="343"/>
    </row>
    <row r="12" spans="2:67" ht="20.25" customHeight="1">
      <c r="B12" s="350"/>
      <c r="C12" s="342"/>
      <c r="D12" s="254"/>
      <c r="E12" s="123"/>
      <c r="F12" s="124"/>
      <c r="G12" s="123"/>
      <c r="H12" s="124"/>
      <c r="I12" s="354"/>
      <c r="J12" s="355"/>
      <c r="K12" s="252"/>
      <c r="L12" s="253"/>
      <c r="M12" s="253"/>
      <c r="N12" s="254"/>
      <c r="O12" s="252"/>
      <c r="P12" s="253"/>
      <c r="Q12" s="253"/>
      <c r="R12" s="253"/>
      <c r="S12" s="254"/>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330"/>
      <c r="BC12" s="331"/>
      <c r="BD12" s="336"/>
      <c r="BE12" s="337"/>
      <c r="BF12" s="342"/>
      <c r="BG12" s="253"/>
      <c r="BH12" s="253"/>
      <c r="BI12" s="253"/>
      <c r="BJ12" s="343"/>
    </row>
    <row r="13" spans="2:67" ht="20.25" hidden="1" customHeight="1">
      <c r="B13" s="350"/>
      <c r="C13" s="342"/>
      <c r="D13" s="254"/>
      <c r="E13" s="123"/>
      <c r="F13" s="124"/>
      <c r="G13" s="123"/>
      <c r="H13" s="124"/>
      <c r="I13" s="354"/>
      <c r="J13" s="355"/>
      <c r="K13" s="252"/>
      <c r="L13" s="253"/>
      <c r="M13" s="253"/>
      <c r="N13" s="254"/>
      <c r="O13" s="252"/>
      <c r="P13" s="253"/>
      <c r="Q13" s="253"/>
      <c r="R13" s="253"/>
      <c r="S13" s="254"/>
      <c r="T13" s="175"/>
      <c r="U13" s="175"/>
      <c r="V13" s="176"/>
      <c r="W13" s="127">
        <f>WEEKDAY(DATE($AF$2,$AJ$2,1))</f>
        <v>6</v>
      </c>
      <c r="X13" s="128">
        <f>WEEKDAY(DATE($AF$2,$AJ$2,2))</f>
        <v>7</v>
      </c>
      <c r="Y13" s="128">
        <f>WEEKDAY(DATE($AF$2,$AJ$2,3))</f>
        <v>1</v>
      </c>
      <c r="Z13" s="128">
        <f>WEEKDAY(DATE($AF$2,$AJ$2,4))</f>
        <v>2</v>
      </c>
      <c r="AA13" s="128">
        <f>WEEKDAY(DATE($AF$2,$AJ$2,5))</f>
        <v>3</v>
      </c>
      <c r="AB13" s="128">
        <f>WEEKDAY(DATE($AF$2,$AJ$2,6))</f>
        <v>4</v>
      </c>
      <c r="AC13" s="129">
        <f>WEEKDAY(DATE($AF$2,$AJ$2,7))</f>
        <v>5</v>
      </c>
      <c r="AD13" s="130">
        <f>WEEKDAY(DATE($AF$2,$AJ$2,8))</f>
        <v>6</v>
      </c>
      <c r="AE13" s="128">
        <f>WEEKDAY(DATE($AF$2,$AJ$2,9))</f>
        <v>7</v>
      </c>
      <c r="AF13" s="128">
        <f>WEEKDAY(DATE($AF$2,$AJ$2,10))</f>
        <v>1</v>
      </c>
      <c r="AG13" s="128">
        <f>WEEKDAY(DATE($AF$2,$AJ$2,11))</f>
        <v>2</v>
      </c>
      <c r="AH13" s="128">
        <f>WEEKDAY(DATE($AF$2,$AJ$2,12))</f>
        <v>3</v>
      </c>
      <c r="AI13" s="128">
        <f>WEEKDAY(DATE($AF$2,$AJ$2,13))</f>
        <v>4</v>
      </c>
      <c r="AJ13" s="129">
        <f>WEEKDAY(DATE($AF$2,$AJ$2,14))</f>
        <v>5</v>
      </c>
      <c r="AK13" s="130">
        <f>WEEKDAY(DATE($AF$2,$AJ$2,15))</f>
        <v>6</v>
      </c>
      <c r="AL13" s="128">
        <f>WEEKDAY(DATE($AF$2,$AJ$2,16))</f>
        <v>7</v>
      </c>
      <c r="AM13" s="128">
        <f>WEEKDAY(DATE($AF$2,$AJ$2,17))</f>
        <v>1</v>
      </c>
      <c r="AN13" s="128">
        <f>WEEKDAY(DATE($AF$2,$AJ$2,18))</f>
        <v>2</v>
      </c>
      <c r="AO13" s="128">
        <f>WEEKDAY(DATE($AF$2,$AJ$2,19))</f>
        <v>3</v>
      </c>
      <c r="AP13" s="128">
        <f>WEEKDAY(DATE($AF$2,$AJ$2,20))</f>
        <v>4</v>
      </c>
      <c r="AQ13" s="129">
        <f>WEEKDAY(DATE($AF$2,$AJ$2,21))</f>
        <v>5</v>
      </c>
      <c r="AR13" s="130">
        <f>WEEKDAY(DATE($AF$2,$AJ$2,22))</f>
        <v>6</v>
      </c>
      <c r="AS13" s="128">
        <f>WEEKDAY(DATE($AF$2,$AJ$2,23))</f>
        <v>7</v>
      </c>
      <c r="AT13" s="128">
        <f>WEEKDAY(DATE($AF$2,$AJ$2,24))</f>
        <v>1</v>
      </c>
      <c r="AU13" s="128">
        <f>WEEKDAY(DATE($AF$2,$AJ$2,25))</f>
        <v>2</v>
      </c>
      <c r="AV13" s="128">
        <f>WEEKDAY(DATE($AF$2,$AJ$2,26))</f>
        <v>3</v>
      </c>
      <c r="AW13" s="128">
        <f>WEEKDAY(DATE($AF$2,$AJ$2,27))</f>
        <v>4</v>
      </c>
      <c r="AX13" s="129">
        <f>WEEKDAY(DATE($AF$2,$AJ$2,28))</f>
        <v>5</v>
      </c>
      <c r="AY13" s="130">
        <f>IF(AY12=29,WEEKDAY(DATE($AF$2,$AJ$2,29)),0)</f>
        <v>0</v>
      </c>
      <c r="AZ13" s="128">
        <f>IF(AZ12=30,WEEKDAY(DATE($AF$2,$AJ$2,30)),0)</f>
        <v>0</v>
      </c>
      <c r="BA13" s="129">
        <f>IF(BA12=31,WEEKDAY(DATE($AF$2,$AJ$2,31)),0)</f>
        <v>0</v>
      </c>
      <c r="BB13" s="330"/>
      <c r="BC13" s="331"/>
      <c r="BD13" s="336"/>
      <c r="BE13" s="337"/>
      <c r="BF13" s="342"/>
      <c r="BG13" s="253"/>
      <c r="BH13" s="253"/>
      <c r="BI13" s="253"/>
      <c r="BJ13" s="343"/>
    </row>
    <row r="14" spans="2:67" ht="20.25" customHeight="1" thickBot="1">
      <c r="B14" s="351"/>
      <c r="C14" s="344"/>
      <c r="D14" s="257"/>
      <c r="E14" s="125"/>
      <c r="F14" s="126"/>
      <c r="G14" s="125"/>
      <c r="H14" s="126"/>
      <c r="I14" s="356"/>
      <c r="J14" s="357"/>
      <c r="K14" s="255"/>
      <c r="L14" s="256"/>
      <c r="M14" s="256"/>
      <c r="N14" s="257"/>
      <c r="O14" s="255"/>
      <c r="P14" s="256"/>
      <c r="Q14" s="256"/>
      <c r="R14" s="256"/>
      <c r="S14" s="257"/>
      <c r="T14" s="177"/>
      <c r="U14" s="177"/>
      <c r="V14" s="178"/>
      <c r="W14" s="133" t="str">
        <f>IF(W13=1,"日",IF(W13=2,"月",IF(W13=3,"火",IF(W13=4,"水",IF(W13=5,"木",IF(W13=6,"金","土"))))))</f>
        <v>金</v>
      </c>
      <c r="X14" s="134" t="str">
        <f t="shared" ref="X14:AX14" si="0">IF(X13=1,"日",IF(X13=2,"月",IF(X13=3,"火",IF(X13=4,"水",IF(X13=5,"木",IF(X13=6,"金","土"))))))</f>
        <v>土</v>
      </c>
      <c r="Y14" s="134" t="str">
        <f t="shared" si="0"/>
        <v>日</v>
      </c>
      <c r="Z14" s="134" t="str">
        <f t="shared" si="0"/>
        <v>月</v>
      </c>
      <c r="AA14" s="134" t="str">
        <f t="shared" si="0"/>
        <v>火</v>
      </c>
      <c r="AB14" s="134" t="str">
        <f t="shared" si="0"/>
        <v>水</v>
      </c>
      <c r="AC14" s="135" t="str">
        <f t="shared" si="0"/>
        <v>木</v>
      </c>
      <c r="AD14" s="136" t="str">
        <f>IF(AD13=1,"日",IF(AD13=2,"月",IF(AD13=3,"火",IF(AD13=4,"水",IF(AD13=5,"木",IF(AD13=6,"金","土"))))))</f>
        <v>金</v>
      </c>
      <c r="AE14" s="134" t="str">
        <f t="shared" si="0"/>
        <v>土</v>
      </c>
      <c r="AF14" s="134" t="str">
        <f t="shared" si="0"/>
        <v>日</v>
      </c>
      <c r="AG14" s="134" t="str">
        <f t="shared" si="0"/>
        <v>月</v>
      </c>
      <c r="AH14" s="134" t="str">
        <f t="shared" si="0"/>
        <v>火</v>
      </c>
      <c r="AI14" s="134" t="str">
        <f t="shared" si="0"/>
        <v>水</v>
      </c>
      <c r="AJ14" s="135" t="str">
        <f t="shared" si="0"/>
        <v>木</v>
      </c>
      <c r="AK14" s="136" t="str">
        <f>IF(AK13=1,"日",IF(AK13=2,"月",IF(AK13=3,"火",IF(AK13=4,"水",IF(AK13=5,"木",IF(AK13=6,"金","土"))))))</f>
        <v>金</v>
      </c>
      <c r="AL14" s="134" t="str">
        <f t="shared" si="0"/>
        <v>土</v>
      </c>
      <c r="AM14" s="134" t="str">
        <f t="shared" si="0"/>
        <v>日</v>
      </c>
      <c r="AN14" s="134" t="str">
        <f t="shared" si="0"/>
        <v>月</v>
      </c>
      <c r="AO14" s="134" t="str">
        <f t="shared" si="0"/>
        <v>火</v>
      </c>
      <c r="AP14" s="134" t="str">
        <f t="shared" si="0"/>
        <v>水</v>
      </c>
      <c r="AQ14" s="135" t="str">
        <f t="shared" si="0"/>
        <v>木</v>
      </c>
      <c r="AR14" s="136" t="str">
        <f>IF(AR13=1,"日",IF(AR13=2,"月",IF(AR13=3,"火",IF(AR13=4,"水",IF(AR13=5,"木",IF(AR13=6,"金","土"))))))</f>
        <v>金</v>
      </c>
      <c r="AS14" s="134" t="str">
        <f t="shared" si="0"/>
        <v>土</v>
      </c>
      <c r="AT14" s="134" t="str">
        <f t="shared" si="0"/>
        <v>日</v>
      </c>
      <c r="AU14" s="134" t="str">
        <f t="shared" si="0"/>
        <v>月</v>
      </c>
      <c r="AV14" s="134" t="str">
        <f t="shared" si="0"/>
        <v>火</v>
      </c>
      <c r="AW14" s="134" t="str">
        <f t="shared" si="0"/>
        <v>水</v>
      </c>
      <c r="AX14" s="135" t="str">
        <f t="shared" si="0"/>
        <v>木</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332"/>
      <c r="BC14" s="333"/>
      <c r="BD14" s="338"/>
      <c r="BE14" s="339"/>
      <c r="BF14" s="344"/>
      <c r="BG14" s="256"/>
      <c r="BH14" s="256"/>
      <c r="BI14" s="256"/>
      <c r="BJ14" s="345"/>
    </row>
    <row r="15" spans="2:67" ht="20.25" customHeight="1">
      <c r="B15" s="246">
        <f>B13+1</f>
        <v>1</v>
      </c>
      <c r="C15" s="371" t="s">
        <v>70</v>
      </c>
      <c r="D15" s="327"/>
      <c r="E15" s="137"/>
      <c r="F15" s="138"/>
      <c r="G15" s="137"/>
      <c r="H15" s="138"/>
      <c r="I15" s="323" t="s">
        <v>186</v>
      </c>
      <c r="J15" s="324"/>
      <c r="K15" s="325" t="s">
        <v>89</v>
      </c>
      <c r="L15" s="326"/>
      <c r="M15" s="326"/>
      <c r="N15" s="327"/>
      <c r="O15" s="258" t="s">
        <v>87</v>
      </c>
      <c r="P15" s="259"/>
      <c r="Q15" s="259"/>
      <c r="R15" s="259"/>
      <c r="S15" s="260"/>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319"/>
      <c r="BC15" s="320"/>
      <c r="BD15" s="321"/>
      <c r="BE15" s="322"/>
      <c r="BF15" s="316" t="s">
        <v>189</v>
      </c>
      <c r="BG15" s="317"/>
      <c r="BH15" s="317"/>
      <c r="BI15" s="317"/>
      <c r="BJ15" s="318"/>
    </row>
    <row r="16" spans="2:67" ht="20.25" customHeight="1">
      <c r="B16" s="247"/>
      <c r="C16" s="288"/>
      <c r="D16" s="286"/>
      <c r="E16" s="139"/>
      <c r="F16" s="140" t="str">
        <f>C15</f>
        <v>管理者</v>
      </c>
      <c r="G16" s="139"/>
      <c r="H16" s="140" t="str">
        <f>I15</f>
        <v>B</v>
      </c>
      <c r="I16" s="279"/>
      <c r="J16" s="280"/>
      <c r="K16" s="284"/>
      <c r="L16" s="285"/>
      <c r="M16" s="285"/>
      <c r="N16" s="286"/>
      <c r="O16" s="261"/>
      <c r="P16" s="262"/>
      <c r="Q16" s="262"/>
      <c r="R16" s="262"/>
      <c r="S16" s="263"/>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70">
        <f>IF($BE$3="４週",SUM(W16:AX16),IF($BE$3="暦月",SUM(W16:BA16),""))</f>
        <v>80</v>
      </c>
      <c r="BC16" s="271"/>
      <c r="BD16" s="272">
        <f>IF($BE$3="４週",BB16/4,IF($BE$3="暦月",(BB16/($BE$8/7)),""))</f>
        <v>20</v>
      </c>
      <c r="BE16" s="271"/>
      <c r="BF16" s="267"/>
      <c r="BG16" s="268"/>
      <c r="BH16" s="268"/>
      <c r="BI16" s="268"/>
      <c r="BJ16" s="269"/>
    </row>
    <row r="17" spans="2:62" ht="20.25" customHeight="1">
      <c r="B17" s="246">
        <f>B15+1</f>
        <v>2</v>
      </c>
      <c r="C17" s="287" t="s">
        <v>144</v>
      </c>
      <c r="D17" s="283"/>
      <c r="E17" s="141"/>
      <c r="F17" s="142"/>
      <c r="G17" s="141"/>
      <c r="H17" s="142"/>
      <c r="I17" s="277" t="s">
        <v>88</v>
      </c>
      <c r="J17" s="278"/>
      <c r="K17" s="281" t="s">
        <v>101</v>
      </c>
      <c r="L17" s="282"/>
      <c r="M17" s="282"/>
      <c r="N17" s="283"/>
      <c r="O17" s="261" t="s">
        <v>102</v>
      </c>
      <c r="P17" s="262"/>
      <c r="Q17" s="262"/>
      <c r="R17" s="262"/>
      <c r="S17" s="263"/>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73"/>
      <c r="BC17" s="274"/>
      <c r="BD17" s="275"/>
      <c r="BE17" s="276"/>
      <c r="BF17" s="264"/>
      <c r="BG17" s="265"/>
      <c r="BH17" s="265"/>
      <c r="BI17" s="265"/>
      <c r="BJ17" s="266"/>
    </row>
    <row r="18" spans="2:62" ht="20.25" customHeight="1">
      <c r="B18" s="247"/>
      <c r="C18" s="288"/>
      <c r="D18" s="286"/>
      <c r="E18" s="139"/>
      <c r="F18" s="140" t="str">
        <f>C17</f>
        <v>オペレーター</v>
      </c>
      <c r="G18" s="139"/>
      <c r="H18" s="140" t="str">
        <f>I17</f>
        <v>A</v>
      </c>
      <c r="I18" s="279"/>
      <c r="J18" s="280"/>
      <c r="K18" s="284"/>
      <c r="L18" s="285"/>
      <c r="M18" s="285"/>
      <c r="N18" s="286"/>
      <c r="O18" s="261"/>
      <c r="P18" s="262"/>
      <c r="Q18" s="262"/>
      <c r="R18" s="262"/>
      <c r="S18" s="263"/>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70">
        <f>IF($BE$3="４週",SUM(W18:AX18),IF($BE$3="暦月",SUM(W18:BA18),""))</f>
        <v>159.99999999999997</v>
      </c>
      <c r="BC18" s="271"/>
      <c r="BD18" s="272">
        <f>IF($BE$3="４週",BB18/4,IF($BE$3="暦月",(BB18/($BE$8/7)),""))</f>
        <v>39.999999999999993</v>
      </c>
      <c r="BE18" s="271"/>
      <c r="BF18" s="267"/>
      <c r="BG18" s="268"/>
      <c r="BH18" s="268"/>
      <c r="BI18" s="268"/>
      <c r="BJ18" s="269"/>
    </row>
    <row r="19" spans="2:62" ht="20.25" customHeight="1">
      <c r="B19" s="246">
        <f>B17+1</f>
        <v>3</v>
      </c>
      <c r="C19" s="287" t="s">
        <v>144</v>
      </c>
      <c r="D19" s="283"/>
      <c r="E19" s="139"/>
      <c r="F19" s="140"/>
      <c r="G19" s="139"/>
      <c r="H19" s="140"/>
      <c r="I19" s="277" t="s">
        <v>88</v>
      </c>
      <c r="J19" s="278"/>
      <c r="K19" s="281" t="s">
        <v>147</v>
      </c>
      <c r="L19" s="282"/>
      <c r="M19" s="282"/>
      <c r="N19" s="283"/>
      <c r="O19" s="261" t="s">
        <v>103</v>
      </c>
      <c r="P19" s="262"/>
      <c r="Q19" s="262"/>
      <c r="R19" s="262"/>
      <c r="S19" s="263"/>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73"/>
      <c r="BC19" s="274"/>
      <c r="BD19" s="275"/>
      <c r="BE19" s="276"/>
      <c r="BF19" s="264"/>
      <c r="BG19" s="265"/>
      <c r="BH19" s="265"/>
      <c r="BI19" s="265"/>
      <c r="BJ19" s="266"/>
    </row>
    <row r="20" spans="2:62" ht="20.25" customHeight="1">
      <c r="B20" s="247"/>
      <c r="C20" s="288"/>
      <c r="D20" s="286"/>
      <c r="E20" s="139"/>
      <c r="F20" s="140" t="str">
        <f>C19</f>
        <v>オペレーター</v>
      </c>
      <c r="G20" s="139"/>
      <c r="H20" s="140" t="str">
        <f>I19</f>
        <v>A</v>
      </c>
      <c r="I20" s="279"/>
      <c r="J20" s="280"/>
      <c r="K20" s="284"/>
      <c r="L20" s="285"/>
      <c r="M20" s="285"/>
      <c r="N20" s="286"/>
      <c r="O20" s="261"/>
      <c r="P20" s="262"/>
      <c r="Q20" s="262"/>
      <c r="R20" s="262"/>
      <c r="S20" s="263"/>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70">
        <f>IF($BE$3="４週",SUM(W20:AX20),IF($BE$3="暦月",SUM(W20:BA20),""))</f>
        <v>159.99999999999997</v>
      </c>
      <c r="BC20" s="271"/>
      <c r="BD20" s="272">
        <f>IF($BE$3="４週",BB20/4,IF($BE$3="暦月",(BB20/($BE$8/7)),""))</f>
        <v>39.999999999999993</v>
      </c>
      <c r="BE20" s="271"/>
      <c r="BF20" s="267"/>
      <c r="BG20" s="268"/>
      <c r="BH20" s="268"/>
      <c r="BI20" s="268"/>
      <c r="BJ20" s="269"/>
    </row>
    <row r="21" spans="2:62" ht="20.25" customHeight="1">
      <c r="B21" s="246">
        <f>B19+1</f>
        <v>4</v>
      </c>
      <c r="C21" s="287" t="s">
        <v>144</v>
      </c>
      <c r="D21" s="283"/>
      <c r="E21" s="139"/>
      <c r="F21" s="140"/>
      <c r="G21" s="139"/>
      <c r="H21" s="140"/>
      <c r="I21" s="277" t="s">
        <v>99</v>
      </c>
      <c r="J21" s="278"/>
      <c r="K21" s="281" t="s">
        <v>89</v>
      </c>
      <c r="L21" s="282"/>
      <c r="M21" s="282"/>
      <c r="N21" s="283"/>
      <c r="O21" s="261" t="s">
        <v>104</v>
      </c>
      <c r="P21" s="262"/>
      <c r="Q21" s="262"/>
      <c r="R21" s="262"/>
      <c r="S21" s="263"/>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73"/>
      <c r="BC21" s="274"/>
      <c r="BD21" s="275"/>
      <c r="BE21" s="276"/>
      <c r="BF21" s="264"/>
      <c r="BG21" s="265"/>
      <c r="BH21" s="265"/>
      <c r="BI21" s="265"/>
      <c r="BJ21" s="266"/>
    </row>
    <row r="22" spans="2:62" ht="20.25" customHeight="1">
      <c r="B22" s="247"/>
      <c r="C22" s="288"/>
      <c r="D22" s="286"/>
      <c r="E22" s="139"/>
      <c r="F22" s="140" t="str">
        <f>C21</f>
        <v>オペレーター</v>
      </c>
      <c r="G22" s="139"/>
      <c r="H22" s="140" t="str">
        <f>I21</f>
        <v>C</v>
      </c>
      <c r="I22" s="279"/>
      <c r="J22" s="280"/>
      <c r="K22" s="284"/>
      <c r="L22" s="285"/>
      <c r="M22" s="285"/>
      <c r="N22" s="286"/>
      <c r="O22" s="261"/>
      <c r="P22" s="262"/>
      <c r="Q22" s="262"/>
      <c r="R22" s="262"/>
      <c r="S22" s="263"/>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70">
        <f>IF($BE$3="４週",SUM(W22:AX22),IF($BE$3="暦月",SUM(W22:BA22),""))</f>
        <v>124.99999999999999</v>
      </c>
      <c r="BC22" s="271"/>
      <c r="BD22" s="272">
        <f>IF($BE$3="４週",BB22/4,IF($BE$3="暦月",(BB22/($BE$8/7)),""))</f>
        <v>31.249999999999996</v>
      </c>
      <c r="BE22" s="271"/>
      <c r="BF22" s="267"/>
      <c r="BG22" s="268"/>
      <c r="BH22" s="268"/>
      <c r="BI22" s="268"/>
      <c r="BJ22" s="269"/>
    </row>
    <row r="23" spans="2:62" ht="20.25" customHeight="1">
      <c r="B23" s="246">
        <f>B21+1</f>
        <v>5</v>
      </c>
      <c r="C23" s="287" t="s">
        <v>144</v>
      </c>
      <c r="D23" s="283"/>
      <c r="E23" s="139"/>
      <c r="F23" s="140"/>
      <c r="G23" s="139"/>
      <c r="H23" s="140"/>
      <c r="I23" s="277" t="s">
        <v>99</v>
      </c>
      <c r="J23" s="278"/>
      <c r="K23" s="281" t="s">
        <v>89</v>
      </c>
      <c r="L23" s="282"/>
      <c r="M23" s="282"/>
      <c r="N23" s="283"/>
      <c r="O23" s="261" t="s">
        <v>105</v>
      </c>
      <c r="P23" s="262"/>
      <c r="Q23" s="262"/>
      <c r="R23" s="262"/>
      <c r="S23" s="263"/>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73"/>
      <c r="BC23" s="274"/>
      <c r="BD23" s="275"/>
      <c r="BE23" s="276"/>
      <c r="BF23" s="264"/>
      <c r="BG23" s="265"/>
      <c r="BH23" s="265"/>
      <c r="BI23" s="265"/>
      <c r="BJ23" s="266"/>
    </row>
    <row r="24" spans="2:62" ht="20.25" customHeight="1">
      <c r="B24" s="247"/>
      <c r="C24" s="288"/>
      <c r="D24" s="286"/>
      <c r="E24" s="139"/>
      <c r="F24" s="140" t="str">
        <f>C23</f>
        <v>オペレーター</v>
      </c>
      <c r="G24" s="139"/>
      <c r="H24" s="140" t="str">
        <f>I23</f>
        <v>C</v>
      </c>
      <c r="I24" s="279"/>
      <c r="J24" s="280"/>
      <c r="K24" s="284"/>
      <c r="L24" s="285"/>
      <c r="M24" s="285"/>
      <c r="N24" s="286"/>
      <c r="O24" s="261"/>
      <c r="P24" s="262"/>
      <c r="Q24" s="262"/>
      <c r="R24" s="262"/>
      <c r="S24" s="263"/>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70">
        <f>IF($BE$3="４週",SUM(W24:AX24),IF($BE$3="暦月",SUM(W24:BA24),""))</f>
        <v>95.999999999999986</v>
      </c>
      <c r="BC24" s="271"/>
      <c r="BD24" s="272">
        <f>IF($BE$3="４週",BB24/4,IF($BE$3="暦月",(BB24/($BE$8/7)),""))</f>
        <v>23.999999999999996</v>
      </c>
      <c r="BE24" s="271"/>
      <c r="BF24" s="267"/>
      <c r="BG24" s="268"/>
      <c r="BH24" s="268"/>
      <c r="BI24" s="268"/>
      <c r="BJ24" s="269"/>
    </row>
    <row r="25" spans="2:62" ht="20.25" customHeight="1">
      <c r="B25" s="246">
        <f>B23+1</f>
        <v>6</v>
      </c>
      <c r="C25" s="287" t="s">
        <v>178</v>
      </c>
      <c r="D25" s="283"/>
      <c r="E25" s="139"/>
      <c r="F25" s="140"/>
      <c r="G25" s="139"/>
      <c r="H25" s="140"/>
      <c r="I25" s="277" t="s">
        <v>186</v>
      </c>
      <c r="J25" s="278"/>
      <c r="K25" s="281" t="s">
        <v>153</v>
      </c>
      <c r="L25" s="282"/>
      <c r="M25" s="282"/>
      <c r="N25" s="283"/>
      <c r="O25" s="261" t="s">
        <v>198</v>
      </c>
      <c r="P25" s="262"/>
      <c r="Q25" s="262"/>
      <c r="R25" s="262"/>
      <c r="S25" s="263"/>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73"/>
      <c r="BC25" s="274"/>
      <c r="BD25" s="275"/>
      <c r="BE25" s="276"/>
      <c r="BF25" s="264" t="s">
        <v>201</v>
      </c>
      <c r="BG25" s="265"/>
      <c r="BH25" s="265"/>
      <c r="BI25" s="265"/>
      <c r="BJ25" s="266"/>
    </row>
    <row r="26" spans="2:62" ht="20.25" customHeight="1">
      <c r="B26" s="247"/>
      <c r="C26" s="288"/>
      <c r="D26" s="286"/>
      <c r="E26" s="139"/>
      <c r="F26" s="140" t="str">
        <f>C25</f>
        <v>面接相談員</v>
      </c>
      <c r="G26" s="139"/>
      <c r="H26" s="140" t="str">
        <f>I25</f>
        <v>B</v>
      </c>
      <c r="I26" s="279"/>
      <c r="J26" s="280"/>
      <c r="K26" s="284"/>
      <c r="L26" s="285"/>
      <c r="M26" s="285"/>
      <c r="N26" s="286"/>
      <c r="O26" s="261"/>
      <c r="P26" s="262"/>
      <c r="Q26" s="262"/>
      <c r="R26" s="262"/>
      <c r="S26" s="263"/>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70">
        <f>IF($BE$3="４週",SUM(W26:AX26),IF($BE$3="暦月",SUM(W26:BA26),""))</f>
        <v>80</v>
      </c>
      <c r="BC26" s="271"/>
      <c r="BD26" s="272">
        <f>IF($BE$3="４週",BB26/4,IF($BE$3="暦月",(BB26/($BE$8/7)),""))</f>
        <v>20</v>
      </c>
      <c r="BE26" s="271"/>
      <c r="BF26" s="267"/>
      <c r="BG26" s="268"/>
      <c r="BH26" s="268"/>
      <c r="BI26" s="268"/>
      <c r="BJ26" s="269"/>
    </row>
    <row r="27" spans="2:62" ht="20.25" customHeight="1">
      <c r="B27" s="246">
        <f>B25+1</f>
        <v>7</v>
      </c>
      <c r="C27" s="287" t="s">
        <v>178</v>
      </c>
      <c r="D27" s="283"/>
      <c r="E27" s="139"/>
      <c r="F27" s="140"/>
      <c r="G27" s="139"/>
      <c r="H27" s="140"/>
      <c r="I27" s="277" t="s">
        <v>99</v>
      </c>
      <c r="J27" s="278"/>
      <c r="K27" s="281" t="s">
        <v>101</v>
      </c>
      <c r="L27" s="282"/>
      <c r="M27" s="282"/>
      <c r="N27" s="283"/>
      <c r="O27" s="261" t="s">
        <v>199</v>
      </c>
      <c r="P27" s="262"/>
      <c r="Q27" s="262"/>
      <c r="R27" s="262"/>
      <c r="S27" s="263"/>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73"/>
      <c r="BC27" s="274"/>
      <c r="BD27" s="275"/>
      <c r="BE27" s="276"/>
      <c r="BF27" s="264"/>
      <c r="BG27" s="265"/>
      <c r="BH27" s="265"/>
      <c r="BI27" s="265"/>
      <c r="BJ27" s="266"/>
    </row>
    <row r="28" spans="2:62" ht="20.25" customHeight="1">
      <c r="B28" s="247"/>
      <c r="C28" s="288"/>
      <c r="D28" s="286"/>
      <c r="E28" s="139"/>
      <c r="F28" s="140" t="str">
        <f>C27</f>
        <v>面接相談員</v>
      </c>
      <c r="G28" s="139"/>
      <c r="H28" s="140" t="str">
        <f>I27</f>
        <v>C</v>
      </c>
      <c r="I28" s="279"/>
      <c r="J28" s="280"/>
      <c r="K28" s="284"/>
      <c r="L28" s="285"/>
      <c r="M28" s="285"/>
      <c r="N28" s="286"/>
      <c r="O28" s="261"/>
      <c r="P28" s="262"/>
      <c r="Q28" s="262"/>
      <c r="R28" s="262"/>
      <c r="S28" s="263"/>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70">
        <f>IF($BE$3="４週",SUM(W28:AX28),IF($BE$3="暦月",SUM(W28:BA28),""))</f>
        <v>96</v>
      </c>
      <c r="BC28" s="271"/>
      <c r="BD28" s="272">
        <f>IF($BE$3="４週",BB28/4,IF($BE$3="暦月",(BB28/($BE$8/7)),""))</f>
        <v>24</v>
      </c>
      <c r="BE28" s="271"/>
      <c r="BF28" s="267"/>
      <c r="BG28" s="268"/>
      <c r="BH28" s="268"/>
      <c r="BI28" s="268"/>
      <c r="BJ28" s="269"/>
    </row>
    <row r="29" spans="2:62" ht="20.25" customHeight="1">
      <c r="B29" s="246">
        <f>B27+1</f>
        <v>8</v>
      </c>
      <c r="C29" s="287" t="s">
        <v>178</v>
      </c>
      <c r="D29" s="283"/>
      <c r="E29" s="139"/>
      <c r="F29" s="140"/>
      <c r="G29" s="139"/>
      <c r="H29" s="140"/>
      <c r="I29" s="277" t="s">
        <v>99</v>
      </c>
      <c r="J29" s="278"/>
      <c r="K29" s="281" t="s">
        <v>147</v>
      </c>
      <c r="L29" s="282"/>
      <c r="M29" s="282"/>
      <c r="N29" s="283"/>
      <c r="O29" s="261" t="s">
        <v>200</v>
      </c>
      <c r="P29" s="262"/>
      <c r="Q29" s="262"/>
      <c r="R29" s="262"/>
      <c r="S29" s="263"/>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73"/>
      <c r="BC29" s="274"/>
      <c r="BD29" s="275"/>
      <c r="BE29" s="276"/>
      <c r="BF29" s="264"/>
      <c r="BG29" s="265"/>
      <c r="BH29" s="265"/>
      <c r="BI29" s="265"/>
      <c r="BJ29" s="266"/>
    </row>
    <row r="30" spans="2:62" ht="20.25" customHeight="1">
      <c r="B30" s="247"/>
      <c r="C30" s="288"/>
      <c r="D30" s="286"/>
      <c r="E30" s="139"/>
      <c r="F30" s="140" t="str">
        <f>C29</f>
        <v>面接相談員</v>
      </c>
      <c r="G30" s="139"/>
      <c r="H30" s="140" t="str">
        <f>I29</f>
        <v>C</v>
      </c>
      <c r="I30" s="279"/>
      <c r="J30" s="280"/>
      <c r="K30" s="284"/>
      <c r="L30" s="285"/>
      <c r="M30" s="285"/>
      <c r="N30" s="286"/>
      <c r="O30" s="261"/>
      <c r="P30" s="262"/>
      <c r="Q30" s="262"/>
      <c r="R30" s="262"/>
      <c r="S30" s="263"/>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70">
        <f>IF($BE$3="４週",SUM(W30:AX30),IF($BE$3="暦月",SUM(W30:BA30),""))</f>
        <v>128</v>
      </c>
      <c r="BC30" s="271"/>
      <c r="BD30" s="272">
        <f>IF($BE$3="４週",BB30/4,IF($BE$3="暦月",(BB30/($BE$8/7)),""))</f>
        <v>32</v>
      </c>
      <c r="BE30" s="271"/>
      <c r="BF30" s="267"/>
      <c r="BG30" s="268"/>
      <c r="BH30" s="268"/>
      <c r="BI30" s="268"/>
      <c r="BJ30" s="269"/>
    </row>
    <row r="31" spans="2:62" ht="20.25" customHeight="1">
      <c r="B31" s="246">
        <f>B29+1</f>
        <v>9</v>
      </c>
      <c r="C31" s="287" t="s">
        <v>156</v>
      </c>
      <c r="D31" s="283"/>
      <c r="E31" s="139"/>
      <c r="F31" s="140"/>
      <c r="G31" s="139"/>
      <c r="H31" s="140"/>
      <c r="I31" s="277" t="s">
        <v>88</v>
      </c>
      <c r="J31" s="278"/>
      <c r="K31" s="281" t="s">
        <v>145</v>
      </c>
      <c r="L31" s="282"/>
      <c r="M31" s="282"/>
      <c r="N31" s="283"/>
      <c r="O31" s="261" t="s">
        <v>196</v>
      </c>
      <c r="P31" s="262"/>
      <c r="Q31" s="262"/>
      <c r="R31" s="262"/>
      <c r="S31" s="263"/>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73"/>
      <c r="BC31" s="274"/>
      <c r="BD31" s="275"/>
      <c r="BE31" s="276"/>
      <c r="BF31" s="264"/>
      <c r="BG31" s="265"/>
      <c r="BH31" s="265"/>
      <c r="BI31" s="265"/>
      <c r="BJ31" s="266"/>
    </row>
    <row r="32" spans="2:62" ht="20.25" customHeight="1">
      <c r="B32" s="247"/>
      <c r="C32" s="288"/>
      <c r="D32" s="286"/>
      <c r="E32" s="139"/>
      <c r="F32" s="140" t="str">
        <f>C31</f>
        <v>訪問介護員</v>
      </c>
      <c r="G32" s="139"/>
      <c r="H32" s="140" t="str">
        <f>I31</f>
        <v>A</v>
      </c>
      <c r="I32" s="279"/>
      <c r="J32" s="280"/>
      <c r="K32" s="284"/>
      <c r="L32" s="285"/>
      <c r="M32" s="285"/>
      <c r="N32" s="286"/>
      <c r="O32" s="261"/>
      <c r="P32" s="262"/>
      <c r="Q32" s="262"/>
      <c r="R32" s="262"/>
      <c r="S32" s="263"/>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70">
        <f>IF($BE$3="４週",SUM(W32:AX32),IF($BE$3="暦月",SUM(W32:BA32),""))</f>
        <v>159.99999999999997</v>
      </c>
      <c r="BC32" s="271"/>
      <c r="BD32" s="272">
        <f>IF($BE$3="４週",BB32/4,IF($BE$3="暦月",(BB32/($BE$8/7)),""))</f>
        <v>39.999999999999993</v>
      </c>
      <c r="BE32" s="271"/>
      <c r="BF32" s="267"/>
      <c r="BG32" s="268"/>
      <c r="BH32" s="268"/>
      <c r="BI32" s="268"/>
      <c r="BJ32" s="269"/>
    </row>
    <row r="33" spans="2:62" ht="20.25" customHeight="1">
      <c r="B33" s="246">
        <f>B31+1</f>
        <v>10</v>
      </c>
      <c r="C33" s="287" t="s">
        <v>156</v>
      </c>
      <c r="D33" s="283"/>
      <c r="E33" s="139"/>
      <c r="F33" s="140"/>
      <c r="G33" s="139"/>
      <c r="H33" s="140"/>
      <c r="I33" s="277" t="s">
        <v>88</v>
      </c>
      <c r="J33" s="278"/>
      <c r="K33" s="281" t="s">
        <v>19</v>
      </c>
      <c r="L33" s="282"/>
      <c r="M33" s="282"/>
      <c r="N33" s="283"/>
      <c r="O33" s="261" t="s">
        <v>195</v>
      </c>
      <c r="P33" s="262"/>
      <c r="Q33" s="262"/>
      <c r="R33" s="262"/>
      <c r="S33" s="263"/>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73"/>
      <c r="BC33" s="274"/>
      <c r="BD33" s="275"/>
      <c r="BE33" s="276"/>
      <c r="BF33" s="264"/>
      <c r="BG33" s="265"/>
      <c r="BH33" s="265"/>
      <c r="BI33" s="265"/>
      <c r="BJ33" s="266"/>
    </row>
    <row r="34" spans="2:62" ht="20.25" customHeight="1">
      <c r="B34" s="247"/>
      <c r="C34" s="288"/>
      <c r="D34" s="286"/>
      <c r="E34" s="139"/>
      <c r="F34" s="140" t="str">
        <f>C33</f>
        <v>訪問介護員</v>
      </c>
      <c r="G34" s="139"/>
      <c r="H34" s="140" t="str">
        <f>I33</f>
        <v>A</v>
      </c>
      <c r="I34" s="279"/>
      <c r="J34" s="280"/>
      <c r="K34" s="284"/>
      <c r="L34" s="285"/>
      <c r="M34" s="285"/>
      <c r="N34" s="286"/>
      <c r="O34" s="261"/>
      <c r="P34" s="262"/>
      <c r="Q34" s="262"/>
      <c r="R34" s="262"/>
      <c r="S34" s="263"/>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70">
        <f>IF($BE$3="４週",SUM(W34:AX34),IF($BE$3="暦月",SUM(W34:BA34),""))</f>
        <v>159.99999999999997</v>
      </c>
      <c r="BC34" s="271"/>
      <c r="BD34" s="272">
        <f>IF($BE$3="４週",BB34/4,IF($BE$3="暦月",(BB34/($BE$8/7)),""))</f>
        <v>39.999999999999993</v>
      </c>
      <c r="BE34" s="271"/>
      <c r="BF34" s="267"/>
      <c r="BG34" s="268"/>
      <c r="BH34" s="268"/>
      <c r="BI34" s="268"/>
      <c r="BJ34" s="269"/>
    </row>
    <row r="35" spans="2:62" ht="20.25" customHeight="1">
      <c r="B35" s="246">
        <f>B33+1</f>
        <v>11</v>
      </c>
      <c r="C35" s="287" t="s">
        <v>156</v>
      </c>
      <c r="D35" s="283"/>
      <c r="E35" s="139"/>
      <c r="F35" s="140"/>
      <c r="G35" s="139"/>
      <c r="H35" s="140"/>
      <c r="I35" s="277" t="s">
        <v>88</v>
      </c>
      <c r="J35" s="278"/>
      <c r="K35" s="281" t="s">
        <v>89</v>
      </c>
      <c r="L35" s="282"/>
      <c r="M35" s="282"/>
      <c r="N35" s="283"/>
      <c r="O35" s="261" t="s">
        <v>194</v>
      </c>
      <c r="P35" s="262"/>
      <c r="Q35" s="262"/>
      <c r="R35" s="262"/>
      <c r="S35" s="263"/>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73"/>
      <c r="BC35" s="274"/>
      <c r="BD35" s="275"/>
      <c r="BE35" s="276"/>
      <c r="BF35" s="264"/>
      <c r="BG35" s="265"/>
      <c r="BH35" s="265"/>
      <c r="BI35" s="265"/>
      <c r="BJ35" s="266"/>
    </row>
    <row r="36" spans="2:62" ht="20.25" customHeight="1">
      <c r="B36" s="247"/>
      <c r="C36" s="288"/>
      <c r="D36" s="286"/>
      <c r="E36" s="139"/>
      <c r="F36" s="140" t="str">
        <f>C35</f>
        <v>訪問介護員</v>
      </c>
      <c r="G36" s="139"/>
      <c r="H36" s="140" t="str">
        <f>I35</f>
        <v>A</v>
      </c>
      <c r="I36" s="279"/>
      <c r="J36" s="280"/>
      <c r="K36" s="284"/>
      <c r="L36" s="285"/>
      <c r="M36" s="285"/>
      <c r="N36" s="286"/>
      <c r="O36" s="261"/>
      <c r="P36" s="262"/>
      <c r="Q36" s="262"/>
      <c r="R36" s="262"/>
      <c r="S36" s="263"/>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70">
        <f>IF($BE$3="４週",SUM(W36:AX36),IF($BE$3="暦月",SUM(W36:BA36),""))</f>
        <v>159.99999999999997</v>
      </c>
      <c r="BC36" s="271"/>
      <c r="BD36" s="272">
        <f>IF($BE$3="４週",BB36/4,IF($BE$3="暦月",(BB36/($BE$8/7)),""))</f>
        <v>39.999999999999993</v>
      </c>
      <c r="BE36" s="271"/>
      <c r="BF36" s="267"/>
      <c r="BG36" s="268"/>
      <c r="BH36" s="268"/>
      <c r="BI36" s="268"/>
      <c r="BJ36" s="269"/>
    </row>
    <row r="37" spans="2:62" ht="20.25" customHeight="1">
      <c r="B37" s="246">
        <f>B35+1</f>
        <v>12</v>
      </c>
      <c r="C37" s="287" t="s">
        <v>156</v>
      </c>
      <c r="D37" s="283"/>
      <c r="E37" s="139"/>
      <c r="F37" s="140"/>
      <c r="G37" s="139"/>
      <c r="H37" s="140"/>
      <c r="I37" s="277" t="s">
        <v>88</v>
      </c>
      <c r="J37" s="278"/>
      <c r="K37" s="281" t="s">
        <v>101</v>
      </c>
      <c r="L37" s="282"/>
      <c r="M37" s="282"/>
      <c r="N37" s="283"/>
      <c r="O37" s="261" t="s">
        <v>193</v>
      </c>
      <c r="P37" s="262"/>
      <c r="Q37" s="262"/>
      <c r="R37" s="262"/>
      <c r="S37" s="263"/>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73"/>
      <c r="BC37" s="274"/>
      <c r="BD37" s="275"/>
      <c r="BE37" s="276"/>
      <c r="BF37" s="264"/>
      <c r="BG37" s="265"/>
      <c r="BH37" s="265"/>
      <c r="BI37" s="265"/>
      <c r="BJ37" s="266"/>
    </row>
    <row r="38" spans="2:62" ht="20.25" customHeight="1">
      <c r="B38" s="247"/>
      <c r="C38" s="288"/>
      <c r="D38" s="286"/>
      <c r="E38" s="139"/>
      <c r="F38" s="140" t="str">
        <f>C37</f>
        <v>訪問介護員</v>
      </c>
      <c r="G38" s="139"/>
      <c r="H38" s="140" t="str">
        <f>I37</f>
        <v>A</v>
      </c>
      <c r="I38" s="279"/>
      <c r="J38" s="280"/>
      <c r="K38" s="284"/>
      <c r="L38" s="285"/>
      <c r="M38" s="285"/>
      <c r="N38" s="286"/>
      <c r="O38" s="261"/>
      <c r="P38" s="262"/>
      <c r="Q38" s="262"/>
      <c r="R38" s="262"/>
      <c r="S38" s="263"/>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70">
        <f>IF($BE$3="４週",SUM(W38:AX38),IF($BE$3="暦月",SUM(W38:BA38),""))</f>
        <v>159.99999999999997</v>
      </c>
      <c r="BC38" s="271"/>
      <c r="BD38" s="272">
        <f>IF($BE$3="４週",BB38/4,IF($BE$3="暦月",(BB38/($BE$8/7)),""))</f>
        <v>39.999999999999993</v>
      </c>
      <c r="BE38" s="271"/>
      <c r="BF38" s="267"/>
      <c r="BG38" s="268"/>
      <c r="BH38" s="268"/>
      <c r="BI38" s="268"/>
      <c r="BJ38" s="269"/>
    </row>
    <row r="39" spans="2:62" ht="20.25" customHeight="1">
      <c r="B39" s="246">
        <f>B37+1</f>
        <v>13</v>
      </c>
      <c r="C39" s="287" t="s">
        <v>156</v>
      </c>
      <c r="D39" s="283"/>
      <c r="E39" s="139"/>
      <c r="F39" s="140"/>
      <c r="G39" s="139"/>
      <c r="H39" s="140"/>
      <c r="I39" s="277" t="s">
        <v>88</v>
      </c>
      <c r="J39" s="278"/>
      <c r="K39" s="281" t="s">
        <v>89</v>
      </c>
      <c r="L39" s="282"/>
      <c r="M39" s="282"/>
      <c r="N39" s="283"/>
      <c r="O39" s="261" t="s">
        <v>106</v>
      </c>
      <c r="P39" s="262"/>
      <c r="Q39" s="262"/>
      <c r="R39" s="262"/>
      <c r="S39" s="263"/>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73"/>
      <c r="BC39" s="274"/>
      <c r="BD39" s="275"/>
      <c r="BE39" s="276"/>
      <c r="BF39" s="264"/>
      <c r="BG39" s="265"/>
      <c r="BH39" s="265"/>
      <c r="BI39" s="265"/>
      <c r="BJ39" s="266"/>
    </row>
    <row r="40" spans="2:62" ht="20.25" customHeight="1">
      <c r="B40" s="247"/>
      <c r="C40" s="288"/>
      <c r="D40" s="286"/>
      <c r="E40" s="139"/>
      <c r="F40" s="140" t="str">
        <f>C39</f>
        <v>訪問介護員</v>
      </c>
      <c r="G40" s="139"/>
      <c r="H40" s="140" t="str">
        <f>I39</f>
        <v>A</v>
      </c>
      <c r="I40" s="279"/>
      <c r="J40" s="280"/>
      <c r="K40" s="284"/>
      <c r="L40" s="285"/>
      <c r="M40" s="285"/>
      <c r="N40" s="286"/>
      <c r="O40" s="261"/>
      <c r="P40" s="262"/>
      <c r="Q40" s="262"/>
      <c r="R40" s="262"/>
      <c r="S40" s="263"/>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70">
        <f>IF($BE$3="４週",SUM(W40:AX40),IF($BE$3="暦月",SUM(W40:BA40),""))</f>
        <v>159.99999999999997</v>
      </c>
      <c r="BC40" s="271"/>
      <c r="BD40" s="272">
        <f>IF($BE$3="４週",BB40/4,IF($BE$3="暦月",(BB40/($BE$8/7)),""))</f>
        <v>39.999999999999993</v>
      </c>
      <c r="BE40" s="271"/>
      <c r="BF40" s="267"/>
      <c r="BG40" s="268"/>
      <c r="BH40" s="268"/>
      <c r="BI40" s="268"/>
      <c r="BJ40" s="269"/>
    </row>
    <row r="41" spans="2:62" ht="20.25" customHeight="1">
      <c r="B41" s="246">
        <f>B39+1</f>
        <v>14</v>
      </c>
      <c r="C41" s="287" t="s">
        <v>156</v>
      </c>
      <c r="D41" s="283"/>
      <c r="E41" s="139"/>
      <c r="F41" s="140"/>
      <c r="G41" s="139"/>
      <c r="H41" s="140"/>
      <c r="I41" s="277" t="s">
        <v>88</v>
      </c>
      <c r="J41" s="278"/>
      <c r="K41" s="281" t="s">
        <v>89</v>
      </c>
      <c r="L41" s="282"/>
      <c r="M41" s="282"/>
      <c r="N41" s="283"/>
      <c r="O41" s="261" t="s">
        <v>192</v>
      </c>
      <c r="P41" s="262"/>
      <c r="Q41" s="262"/>
      <c r="R41" s="262"/>
      <c r="S41" s="263"/>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73"/>
      <c r="BC41" s="274"/>
      <c r="BD41" s="275"/>
      <c r="BE41" s="276"/>
      <c r="BF41" s="264"/>
      <c r="BG41" s="265"/>
      <c r="BH41" s="265"/>
      <c r="BI41" s="265"/>
      <c r="BJ41" s="266"/>
    </row>
    <row r="42" spans="2:62" ht="20.25" customHeight="1">
      <c r="B42" s="247"/>
      <c r="C42" s="288"/>
      <c r="D42" s="286"/>
      <c r="E42" s="139"/>
      <c r="F42" s="140" t="str">
        <f>C41</f>
        <v>訪問介護員</v>
      </c>
      <c r="G42" s="139"/>
      <c r="H42" s="140" t="str">
        <f>I41</f>
        <v>A</v>
      </c>
      <c r="I42" s="279"/>
      <c r="J42" s="280"/>
      <c r="K42" s="284"/>
      <c r="L42" s="285"/>
      <c r="M42" s="285"/>
      <c r="N42" s="286"/>
      <c r="O42" s="261"/>
      <c r="P42" s="262"/>
      <c r="Q42" s="262"/>
      <c r="R42" s="262"/>
      <c r="S42" s="263"/>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70">
        <f>IF($BE$3="４週",SUM(W42:AX42),IF($BE$3="暦月",SUM(W42:BA42),""))</f>
        <v>159.99999999999997</v>
      </c>
      <c r="BC42" s="271"/>
      <c r="BD42" s="272">
        <f>IF($BE$3="４週",BB42/4,IF($BE$3="暦月",(BB42/($BE$8/7)),""))</f>
        <v>39.999999999999993</v>
      </c>
      <c r="BE42" s="271"/>
      <c r="BF42" s="267"/>
      <c r="BG42" s="268"/>
      <c r="BH42" s="268"/>
      <c r="BI42" s="268"/>
      <c r="BJ42" s="269"/>
    </row>
    <row r="43" spans="2:62" ht="20.25" customHeight="1">
      <c r="B43" s="246">
        <f>B41+1</f>
        <v>15</v>
      </c>
      <c r="C43" s="287" t="s">
        <v>156</v>
      </c>
      <c r="D43" s="283"/>
      <c r="E43" s="139"/>
      <c r="F43" s="140"/>
      <c r="G43" s="139"/>
      <c r="H43" s="140"/>
      <c r="I43" s="277" t="s">
        <v>88</v>
      </c>
      <c r="J43" s="278"/>
      <c r="K43" s="281" t="s">
        <v>145</v>
      </c>
      <c r="L43" s="282"/>
      <c r="M43" s="282"/>
      <c r="N43" s="283"/>
      <c r="O43" s="261" t="s">
        <v>175</v>
      </c>
      <c r="P43" s="262"/>
      <c r="Q43" s="262"/>
      <c r="R43" s="262"/>
      <c r="S43" s="263"/>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73"/>
      <c r="BC43" s="274"/>
      <c r="BD43" s="275"/>
      <c r="BE43" s="276"/>
      <c r="BF43" s="264"/>
      <c r="BG43" s="265"/>
      <c r="BH43" s="265"/>
      <c r="BI43" s="265"/>
      <c r="BJ43" s="266"/>
    </row>
    <row r="44" spans="2:62" ht="20.25" customHeight="1">
      <c r="B44" s="247"/>
      <c r="C44" s="288"/>
      <c r="D44" s="286"/>
      <c r="E44" s="139"/>
      <c r="F44" s="140" t="str">
        <f>C43</f>
        <v>訪問介護員</v>
      </c>
      <c r="G44" s="139"/>
      <c r="H44" s="140" t="str">
        <f>I43</f>
        <v>A</v>
      </c>
      <c r="I44" s="279"/>
      <c r="J44" s="280"/>
      <c r="K44" s="284"/>
      <c r="L44" s="285"/>
      <c r="M44" s="285"/>
      <c r="N44" s="286"/>
      <c r="O44" s="261"/>
      <c r="P44" s="262"/>
      <c r="Q44" s="262"/>
      <c r="R44" s="262"/>
      <c r="S44" s="263"/>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70">
        <f>IF($BE$3="４週",SUM(W44:AX44),IF($BE$3="暦月",SUM(W44:BA44),""))</f>
        <v>159.99999999999997</v>
      </c>
      <c r="BC44" s="271"/>
      <c r="BD44" s="272">
        <f>IF($BE$3="４週",BB44/4,IF($BE$3="暦月",(BB44/($BE$8/7)),""))</f>
        <v>39.999999999999993</v>
      </c>
      <c r="BE44" s="271"/>
      <c r="BF44" s="267"/>
      <c r="BG44" s="268"/>
      <c r="BH44" s="268"/>
      <c r="BI44" s="268"/>
      <c r="BJ44" s="269"/>
    </row>
    <row r="45" spans="2:62" ht="20.25" customHeight="1">
      <c r="B45" s="246">
        <f>B43+1</f>
        <v>16</v>
      </c>
      <c r="C45" s="287" t="s">
        <v>156</v>
      </c>
      <c r="D45" s="283"/>
      <c r="E45" s="139"/>
      <c r="F45" s="140"/>
      <c r="G45" s="139"/>
      <c r="H45" s="140"/>
      <c r="I45" s="277" t="s">
        <v>88</v>
      </c>
      <c r="J45" s="278"/>
      <c r="K45" s="281" t="s">
        <v>89</v>
      </c>
      <c r="L45" s="282"/>
      <c r="M45" s="282"/>
      <c r="N45" s="283"/>
      <c r="O45" s="261" t="s">
        <v>191</v>
      </c>
      <c r="P45" s="262"/>
      <c r="Q45" s="262"/>
      <c r="R45" s="262"/>
      <c r="S45" s="263"/>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73"/>
      <c r="BC45" s="274"/>
      <c r="BD45" s="275"/>
      <c r="BE45" s="276"/>
      <c r="BF45" s="264"/>
      <c r="BG45" s="265"/>
      <c r="BH45" s="265"/>
      <c r="BI45" s="265"/>
      <c r="BJ45" s="266"/>
    </row>
    <row r="46" spans="2:62" ht="20.25" customHeight="1">
      <c r="B46" s="247"/>
      <c r="C46" s="288"/>
      <c r="D46" s="286"/>
      <c r="E46" s="139"/>
      <c r="F46" s="140" t="str">
        <f>C45</f>
        <v>訪問介護員</v>
      </c>
      <c r="G46" s="139"/>
      <c r="H46" s="140" t="str">
        <f>I45</f>
        <v>A</v>
      </c>
      <c r="I46" s="279"/>
      <c r="J46" s="280"/>
      <c r="K46" s="284"/>
      <c r="L46" s="285"/>
      <c r="M46" s="285"/>
      <c r="N46" s="286"/>
      <c r="O46" s="261"/>
      <c r="P46" s="262"/>
      <c r="Q46" s="262"/>
      <c r="R46" s="262"/>
      <c r="S46" s="263"/>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70">
        <f>IF($BE$3="４週",SUM(W46:AX46),IF($BE$3="暦月",SUM(W46:BA46),""))</f>
        <v>159.99999999999997</v>
      </c>
      <c r="BC46" s="271"/>
      <c r="BD46" s="272">
        <f>IF($BE$3="４週",BB46/4,IF($BE$3="暦月",(BB46/($BE$8/7)),""))</f>
        <v>39.999999999999993</v>
      </c>
      <c r="BE46" s="271"/>
      <c r="BF46" s="267"/>
      <c r="BG46" s="268"/>
      <c r="BH46" s="268"/>
      <c r="BI46" s="268"/>
      <c r="BJ46" s="269"/>
    </row>
    <row r="47" spans="2:62" ht="20.25" customHeight="1">
      <c r="B47" s="246">
        <f>B45+1</f>
        <v>17</v>
      </c>
      <c r="C47" s="287" t="s">
        <v>156</v>
      </c>
      <c r="D47" s="283"/>
      <c r="E47" s="139"/>
      <c r="F47" s="140"/>
      <c r="G47" s="139"/>
      <c r="H47" s="140"/>
      <c r="I47" s="277" t="s">
        <v>88</v>
      </c>
      <c r="J47" s="278"/>
      <c r="K47" s="281" t="s">
        <v>89</v>
      </c>
      <c r="L47" s="282"/>
      <c r="M47" s="282"/>
      <c r="N47" s="283"/>
      <c r="O47" s="261" t="s">
        <v>190</v>
      </c>
      <c r="P47" s="262"/>
      <c r="Q47" s="262"/>
      <c r="R47" s="262"/>
      <c r="S47" s="263"/>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73"/>
      <c r="BC47" s="274"/>
      <c r="BD47" s="275"/>
      <c r="BE47" s="276"/>
      <c r="BF47" s="264"/>
      <c r="BG47" s="265"/>
      <c r="BH47" s="265"/>
      <c r="BI47" s="265"/>
      <c r="BJ47" s="266"/>
    </row>
    <row r="48" spans="2:62" ht="20.25" customHeight="1">
      <c r="B48" s="247"/>
      <c r="C48" s="288"/>
      <c r="D48" s="286"/>
      <c r="E48" s="139"/>
      <c r="F48" s="140" t="str">
        <f>C47</f>
        <v>訪問介護員</v>
      </c>
      <c r="G48" s="139"/>
      <c r="H48" s="140" t="str">
        <f>I47</f>
        <v>A</v>
      </c>
      <c r="I48" s="279"/>
      <c r="J48" s="280"/>
      <c r="K48" s="284"/>
      <c r="L48" s="285"/>
      <c r="M48" s="285"/>
      <c r="N48" s="286"/>
      <c r="O48" s="261"/>
      <c r="P48" s="262"/>
      <c r="Q48" s="262"/>
      <c r="R48" s="262"/>
      <c r="S48" s="263"/>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70">
        <f>IF($BE$3="４週",SUM(W48:AX48),IF($BE$3="暦月",SUM(W48:BA48),""))</f>
        <v>159.99999999999997</v>
      </c>
      <c r="BC48" s="271"/>
      <c r="BD48" s="272">
        <f>IF($BE$3="４週",BB48/4,IF($BE$3="暦月",(BB48/($BE$8/7)),""))</f>
        <v>39.999999999999993</v>
      </c>
      <c r="BE48" s="271"/>
      <c r="BF48" s="267"/>
      <c r="BG48" s="268"/>
      <c r="BH48" s="268"/>
      <c r="BI48" s="268"/>
      <c r="BJ48" s="269"/>
    </row>
    <row r="49" spans="2:62" ht="20.25" customHeight="1">
      <c r="B49" s="246">
        <f>B47+1</f>
        <v>18</v>
      </c>
      <c r="C49" s="287"/>
      <c r="D49" s="283"/>
      <c r="E49" s="139"/>
      <c r="F49" s="140"/>
      <c r="G49" s="139"/>
      <c r="H49" s="140"/>
      <c r="I49" s="277"/>
      <c r="J49" s="278"/>
      <c r="K49" s="281"/>
      <c r="L49" s="282"/>
      <c r="M49" s="282"/>
      <c r="N49" s="283"/>
      <c r="O49" s="261"/>
      <c r="P49" s="262"/>
      <c r="Q49" s="262"/>
      <c r="R49" s="262"/>
      <c r="S49" s="263"/>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73"/>
      <c r="BC49" s="274"/>
      <c r="BD49" s="275"/>
      <c r="BE49" s="276"/>
      <c r="BF49" s="264"/>
      <c r="BG49" s="265"/>
      <c r="BH49" s="265"/>
      <c r="BI49" s="265"/>
      <c r="BJ49" s="266"/>
    </row>
    <row r="50" spans="2:62" ht="20.25" customHeight="1">
      <c r="B50" s="247"/>
      <c r="C50" s="288"/>
      <c r="D50" s="286"/>
      <c r="E50" s="139"/>
      <c r="F50" s="140">
        <f>C49</f>
        <v>0</v>
      </c>
      <c r="G50" s="139"/>
      <c r="H50" s="140">
        <f>I49</f>
        <v>0</v>
      </c>
      <c r="I50" s="279"/>
      <c r="J50" s="280"/>
      <c r="K50" s="284"/>
      <c r="L50" s="285"/>
      <c r="M50" s="285"/>
      <c r="N50" s="286"/>
      <c r="O50" s="261"/>
      <c r="P50" s="262"/>
      <c r="Q50" s="262"/>
      <c r="R50" s="262"/>
      <c r="S50" s="263"/>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70">
        <f>IF($BE$3="４週",SUM(W50:AX50),IF($BE$3="暦月",SUM(W50:BA50),""))</f>
        <v>0</v>
      </c>
      <c r="BC50" s="271"/>
      <c r="BD50" s="272">
        <f>IF($BE$3="４週",BB50/4,IF($BE$3="暦月",(BB50/($BE$8/7)),""))</f>
        <v>0</v>
      </c>
      <c r="BE50" s="271"/>
      <c r="BF50" s="267"/>
      <c r="BG50" s="268"/>
      <c r="BH50" s="268"/>
      <c r="BI50" s="268"/>
      <c r="BJ50" s="269"/>
    </row>
    <row r="51" spans="2:62" ht="20.25" customHeight="1">
      <c r="B51" s="246">
        <f>B49+1</f>
        <v>19</v>
      </c>
      <c r="C51" s="287"/>
      <c r="D51" s="283"/>
      <c r="E51" s="141"/>
      <c r="F51" s="142"/>
      <c r="G51" s="141"/>
      <c r="H51" s="142"/>
      <c r="I51" s="277"/>
      <c r="J51" s="278"/>
      <c r="K51" s="281"/>
      <c r="L51" s="282"/>
      <c r="M51" s="282"/>
      <c r="N51" s="283"/>
      <c r="O51" s="261"/>
      <c r="P51" s="262"/>
      <c r="Q51" s="262"/>
      <c r="R51" s="262"/>
      <c r="S51" s="263"/>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73"/>
      <c r="BC51" s="274"/>
      <c r="BD51" s="275"/>
      <c r="BE51" s="276"/>
      <c r="BF51" s="264"/>
      <c r="BG51" s="265"/>
      <c r="BH51" s="265"/>
      <c r="BI51" s="265"/>
      <c r="BJ51" s="266"/>
    </row>
    <row r="52" spans="2:62" ht="20.25" customHeight="1">
      <c r="B52" s="247"/>
      <c r="C52" s="288"/>
      <c r="D52" s="286"/>
      <c r="E52" s="139"/>
      <c r="F52" s="140">
        <f>C51</f>
        <v>0</v>
      </c>
      <c r="G52" s="139"/>
      <c r="H52" s="140">
        <f>I51</f>
        <v>0</v>
      </c>
      <c r="I52" s="279"/>
      <c r="J52" s="280"/>
      <c r="K52" s="284"/>
      <c r="L52" s="285"/>
      <c r="M52" s="285"/>
      <c r="N52" s="286"/>
      <c r="O52" s="261"/>
      <c r="P52" s="262"/>
      <c r="Q52" s="262"/>
      <c r="R52" s="262"/>
      <c r="S52" s="263"/>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70">
        <f>IF($BE$3="４週",SUM(W52:AX52),IF($BE$3="暦月",SUM(W52:BA52),""))</f>
        <v>0</v>
      </c>
      <c r="BC52" s="271"/>
      <c r="BD52" s="272">
        <f>IF($BE$3="４週",BB52/4,IF($BE$3="暦月",(BB52/($BE$8/7)),""))</f>
        <v>0</v>
      </c>
      <c r="BE52" s="271"/>
      <c r="BF52" s="267"/>
      <c r="BG52" s="268"/>
      <c r="BH52" s="268"/>
      <c r="BI52" s="268"/>
      <c r="BJ52" s="269"/>
    </row>
    <row r="53" spans="2:62" ht="20.25" customHeight="1">
      <c r="B53" s="246">
        <f>B51+1</f>
        <v>20</v>
      </c>
      <c r="C53" s="287"/>
      <c r="D53" s="283"/>
      <c r="E53" s="141"/>
      <c r="F53" s="142"/>
      <c r="G53" s="141"/>
      <c r="H53" s="142"/>
      <c r="I53" s="277"/>
      <c r="J53" s="278"/>
      <c r="K53" s="281"/>
      <c r="L53" s="282"/>
      <c r="M53" s="282"/>
      <c r="N53" s="283"/>
      <c r="O53" s="261"/>
      <c r="P53" s="262"/>
      <c r="Q53" s="262"/>
      <c r="R53" s="262"/>
      <c r="S53" s="263"/>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73"/>
      <c r="BC53" s="274"/>
      <c r="BD53" s="275"/>
      <c r="BE53" s="276"/>
      <c r="BF53" s="264"/>
      <c r="BG53" s="265"/>
      <c r="BH53" s="265"/>
      <c r="BI53" s="265"/>
      <c r="BJ53" s="266"/>
    </row>
    <row r="54" spans="2:62" ht="20.25" customHeight="1">
      <c r="B54" s="247"/>
      <c r="C54" s="288"/>
      <c r="D54" s="286"/>
      <c r="E54" s="139"/>
      <c r="F54" s="140">
        <f>C53</f>
        <v>0</v>
      </c>
      <c r="G54" s="139"/>
      <c r="H54" s="140">
        <f>I53</f>
        <v>0</v>
      </c>
      <c r="I54" s="279"/>
      <c r="J54" s="280"/>
      <c r="K54" s="284"/>
      <c r="L54" s="285"/>
      <c r="M54" s="285"/>
      <c r="N54" s="286"/>
      <c r="O54" s="261"/>
      <c r="P54" s="262"/>
      <c r="Q54" s="262"/>
      <c r="R54" s="262"/>
      <c r="S54" s="263"/>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70">
        <f>IF($BE$3="４週",SUM(W54:AX54),IF($BE$3="暦月",SUM(W54:BA54),""))</f>
        <v>0</v>
      </c>
      <c r="BC54" s="271"/>
      <c r="BD54" s="272">
        <f>IF($BE$3="４週",BB54/4,IF($BE$3="暦月",(BB54/($BE$8/7)),""))</f>
        <v>0</v>
      </c>
      <c r="BE54" s="271"/>
      <c r="BF54" s="267"/>
      <c r="BG54" s="268"/>
      <c r="BH54" s="268"/>
      <c r="BI54" s="268"/>
      <c r="BJ54" s="269"/>
    </row>
    <row r="55" spans="2:62" ht="20.25" customHeight="1">
      <c r="B55" s="246">
        <f>B53+1</f>
        <v>21</v>
      </c>
      <c r="C55" s="287"/>
      <c r="D55" s="283"/>
      <c r="E55" s="139"/>
      <c r="F55" s="140"/>
      <c r="G55" s="139"/>
      <c r="H55" s="140"/>
      <c r="I55" s="277"/>
      <c r="J55" s="278"/>
      <c r="K55" s="281"/>
      <c r="L55" s="282"/>
      <c r="M55" s="282"/>
      <c r="N55" s="283"/>
      <c r="O55" s="261"/>
      <c r="P55" s="262"/>
      <c r="Q55" s="262"/>
      <c r="R55" s="262"/>
      <c r="S55" s="263"/>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73"/>
      <c r="BC55" s="274"/>
      <c r="BD55" s="275"/>
      <c r="BE55" s="276"/>
      <c r="BF55" s="264"/>
      <c r="BG55" s="265"/>
      <c r="BH55" s="265"/>
      <c r="BI55" s="265"/>
      <c r="BJ55" s="266"/>
    </row>
    <row r="56" spans="2:62" ht="20.25" customHeight="1">
      <c r="B56" s="247"/>
      <c r="C56" s="288"/>
      <c r="D56" s="286"/>
      <c r="E56" s="139"/>
      <c r="F56" s="140">
        <f>C55</f>
        <v>0</v>
      </c>
      <c r="G56" s="139"/>
      <c r="H56" s="140">
        <f>I55</f>
        <v>0</v>
      </c>
      <c r="I56" s="279"/>
      <c r="J56" s="280"/>
      <c r="K56" s="284"/>
      <c r="L56" s="285"/>
      <c r="M56" s="285"/>
      <c r="N56" s="286"/>
      <c r="O56" s="261"/>
      <c r="P56" s="262"/>
      <c r="Q56" s="262"/>
      <c r="R56" s="262"/>
      <c r="S56" s="263"/>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70">
        <f>IF($BE$3="４週",SUM(W56:AX56),IF($BE$3="暦月",SUM(W56:BA56),""))</f>
        <v>0</v>
      </c>
      <c r="BC56" s="271"/>
      <c r="BD56" s="272">
        <f>IF($BE$3="４週",BB56/4,IF($BE$3="暦月",(BB56/($BE$8/7)),""))</f>
        <v>0</v>
      </c>
      <c r="BE56" s="271"/>
      <c r="BF56" s="267"/>
      <c r="BG56" s="268"/>
      <c r="BH56" s="268"/>
      <c r="BI56" s="268"/>
      <c r="BJ56" s="269"/>
    </row>
    <row r="57" spans="2:62" ht="20.25" customHeight="1">
      <c r="B57" s="246">
        <f>B55+1</f>
        <v>22</v>
      </c>
      <c r="C57" s="287"/>
      <c r="D57" s="283"/>
      <c r="E57" s="139"/>
      <c r="F57" s="140"/>
      <c r="G57" s="139"/>
      <c r="H57" s="140"/>
      <c r="I57" s="277"/>
      <c r="J57" s="278"/>
      <c r="K57" s="281"/>
      <c r="L57" s="282"/>
      <c r="M57" s="282"/>
      <c r="N57" s="283"/>
      <c r="O57" s="261"/>
      <c r="P57" s="262"/>
      <c r="Q57" s="262"/>
      <c r="R57" s="262"/>
      <c r="S57" s="263"/>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73"/>
      <c r="BC57" s="274"/>
      <c r="BD57" s="275"/>
      <c r="BE57" s="276"/>
      <c r="BF57" s="264"/>
      <c r="BG57" s="265"/>
      <c r="BH57" s="265"/>
      <c r="BI57" s="265"/>
      <c r="BJ57" s="266"/>
    </row>
    <row r="58" spans="2:62" ht="20.25" customHeight="1">
      <c r="B58" s="247"/>
      <c r="C58" s="288"/>
      <c r="D58" s="286"/>
      <c r="E58" s="139"/>
      <c r="F58" s="140">
        <f>C57</f>
        <v>0</v>
      </c>
      <c r="G58" s="139"/>
      <c r="H58" s="140">
        <f>I57</f>
        <v>0</v>
      </c>
      <c r="I58" s="279"/>
      <c r="J58" s="280"/>
      <c r="K58" s="284"/>
      <c r="L58" s="285"/>
      <c r="M58" s="285"/>
      <c r="N58" s="286"/>
      <c r="O58" s="261"/>
      <c r="P58" s="262"/>
      <c r="Q58" s="262"/>
      <c r="R58" s="262"/>
      <c r="S58" s="263"/>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70">
        <f>IF($BE$3="４週",SUM(W58:AX58),IF($BE$3="暦月",SUM(W58:BA58),""))</f>
        <v>0</v>
      </c>
      <c r="BC58" s="271"/>
      <c r="BD58" s="272">
        <f>IF($BE$3="４週",BB58/4,IF($BE$3="暦月",(BB58/($BE$8/7)),""))</f>
        <v>0</v>
      </c>
      <c r="BE58" s="271"/>
      <c r="BF58" s="267"/>
      <c r="BG58" s="268"/>
      <c r="BH58" s="268"/>
      <c r="BI58" s="268"/>
      <c r="BJ58" s="269"/>
    </row>
    <row r="59" spans="2:62" ht="20.25" customHeight="1">
      <c r="B59" s="246">
        <f>B57+1</f>
        <v>23</v>
      </c>
      <c r="C59" s="287"/>
      <c r="D59" s="283"/>
      <c r="E59" s="139"/>
      <c r="F59" s="140"/>
      <c r="G59" s="139"/>
      <c r="H59" s="140"/>
      <c r="I59" s="277"/>
      <c r="J59" s="278"/>
      <c r="K59" s="281"/>
      <c r="L59" s="282"/>
      <c r="M59" s="282"/>
      <c r="N59" s="283"/>
      <c r="O59" s="261"/>
      <c r="P59" s="262"/>
      <c r="Q59" s="262"/>
      <c r="R59" s="262"/>
      <c r="S59" s="263"/>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73"/>
      <c r="BC59" s="274"/>
      <c r="BD59" s="275"/>
      <c r="BE59" s="276"/>
      <c r="BF59" s="264"/>
      <c r="BG59" s="265"/>
      <c r="BH59" s="265"/>
      <c r="BI59" s="265"/>
      <c r="BJ59" s="266"/>
    </row>
    <row r="60" spans="2:62" ht="20.25" customHeight="1">
      <c r="B60" s="247"/>
      <c r="C60" s="288"/>
      <c r="D60" s="286"/>
      <c r="E60" s="139"/>
      <c r="F60" s="140">
        <f>C59</f>
        <v>0</v>
      </c>
      <c r="G60" s="139"/>
      <c r="H60" s="140">
        <f>I59</f>
        <v>0</v>
      </c>
      <c r="I60" s="279"/>
      <c r="J60" s="280"/>
      <c r="K60" s="284"/>
      <c r="L60" s="285"/>
      <c r="M60" s="285"/>
      <c r="N60" s="286"/>
      <c r="O60" s="261"/>
      <c r="P60" s="262"/>
      <c r="Q60" s="262"/>
      <c r="R60" s="262"/>
      <c r="S60" s="263"/>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70">
        <f>IF($BE$3="４週",SUM(W60:AX60),IF($BE$3="暦月",SUM(W60:BA60),""))</f>
        <v>0</v>
      </c>
      <c r="BC60" s="271"/>
      <c r="BD60" s="272">
        <f>IF($BE$3="４週",BB60/4,IF($BE$3="暦月",(BB60/($BE$8/7)),""))</f>
        <v>0</v>
      </c>
      <c r="BE60" s="271"/>
      <c r="BF60" s="267"/>
      <c r="BG60" s="268"/>
      <c r="BH60" s="268"/>
      <c r="BI60" s="268"/>
      <c r="BJ60" s="269"/>
    </row>
    <row r="61" spans="2:62" ht="20.25" customHeight="1">
      <c r="B61" s="246">
        <f>B59+1</f>
        <v>24</v>
      </c>
      <c r="C61" s="287"/>
      <c r="D61" s="283"/>
      <c r="E61" s="139"/>
      <c r="F61" s="140"/>
      <c r="G61" s="139"/>
      <c r="H61" s="140"/>
      <c r="I61" s="277"/>
      <c r="J61" s="278"/>
      <c r="K61" s="281"/>
      <c r="L61" s="282"/>
      <c r="M61" s="282"/>
      <c r="N61" s="283"/>
      <c r="O61" s="261"/>
      <c r="P61" s="262"/>
      <c r="Q61" s="262"/>
      <c r="R61" s="262"/>
      <c r="S61" s="263"/>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73"/>
      <c r="BC61" s="274"/>
      <c r="BD61" s="275"/>
      <c r="BE61" s="276"/>
      <c r="BF61" s="264"/>
      <c r="BG61" s="265"/>
      <c r="BH61" s="265"/>
      <c r="BI61" s="265"/>
      <c r="BJ61" s="266"/>
    </row>
    <row r="62" spans="2:62" ht="20.25" customHeight="1">
      <c r="B62" s="247"/>
      <c r="C62" s="288"/>
      <c r="D62" s="286"/>
      <c r="E62" s="139"/>
      <c r="F62" s="140">
        <f>C61</f>
        <v>0</v>
      </c>
      <c r="G62" s="139"/>
      <c r="H62" s="140">
        <f>I61</f>
        <v>0</v>
      </c>
      <c r="I62" s="279"/>
      <c r="J62" s="280"/>
      <c r="K62" s="284"/>
      <c r="L62" s="285"/>
      <c r="M62" s="285"/>
      <c r="N62" s="286"/>
      <c r="O62" s="261"/>
      <c r="P62" s="262"/>
      <c r="Q62" s="262"/>
      <c r="R62" s="262"/>
      <c r="S62" s="263"/>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70">
        <f>IF($BE$3="４週",SUM(W62:AX62),IF($BE$3="暦月",SUM(W62:BA62),""))</f>
        <v>0</v>
      </c>
      <c r="BC62" s="271"/>
      <c r="BD62" s="272">
        <f>IF($BE$3="４週",BB62/4,IF($BE$3="暦月",(BB62/($BE$8/7)),""))</f>
        <v>0</v>
      </c>
      <c r="BE62" s="271"/>
      <c r="BF62" s="267"/>
      <c r="BG62" s="268"/>
      <c r="BH62" s="268"/>
      <c r="BI62" s="268"/>
      <c r="BJ62" s="269"/>
    </row>
    <row r="63" spans="2:62" ht="20.25" customHeight="1">
      <c r="B63" s="246">
        <f>B61+1</f>
        <v>25</v>
      </c>
      <c r="C63" s="287"/>
      <c r="D63" s="283"/>
      <c r="E63" s="139"/>
      <c r="F63" s="140"/>
      <c r="G63" s="139"/>
      <c r="H63" s="140"/>
      <c r="I63" s="277"/>
      <c r="J63" s="278"/>
      <c r="K63" s="281"/>
      <c r="L63" s="282"/>
      <c r="M63" s="282"/>
      <c r="N63" s="283"/>
      <c r="O63" s="261"/>
      <c r="P63" s="262"/>
      <c r="Q63" s="262"/>
      <c r="R63" s="262"/>
      <c r="S63" s="263"/>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73"/>
      <c r="BC63" s="274"/>
      <c r="BD63" s="275"/>
      <c r="BE63" s="276"/>
      <c r="BF63" s="264"/>
      <c r="BG63" s="265"/>
      <c r="BH63" s="265"/>
      <c r="BI63" s="265"/>
      <c r="BJ63" s="266"/>
    </row>
    <row r="64" spans="2:62" ht="20.25" customHeight="1">
      <c r="B64" s="247"/>
      <c r="C64" s="288"/>
      <c r="D64" s="286"/>
      <c r="E64" s="139"/>
      <c r="F64" s="140">
        <f>C63</f>
        <v>0</v>
      </c>
      <c r="G64" s="139"/>
      <c r="H64" s="140">
        <f>I63</f>
        <v>0</v>
      </c>
      <c r="I64" s="279"/>
      <c r="J64" s="280"/>
      <c r="K64" s="284"/>
      <c r="L64" s="285"/>
      <c r="M64" s="285"/>
      <c r="N64" s="286"/>
      <c r="O64" s="261"/>
      <c r="P64" s="262"/>
      <c r="Q64" s="262"/>
      <c r="R64" s="262"/>
      <c r="S64" s="263"/>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70">
        <f>IF($BE$3="４週",SUM(W64:AX64),IF($BE$3="暦月",SUM(W64:BA64),""))</f>
        <v>0</v>
      </c>
      <c r="BC64" s="271"/>
      <c r="BD64" s="272">
        <f>IF($BE$3="４週",BB64/4,IF($BE$3="暦月",(BB64/($BE$8/7)),""))</f>
        <v>0</v>
      </c>
      <c r="BE64" s="271"/>
      <c r="BF64" s="267"/>
      <c r="BG64" s="268"/>
      <c r="BH64" s="268"/>
      <c r="BI64" s="268"/>
      <c r="BJ64" s="269"/>
    </row>
    <row r="65" spans="2:62" ht="20.25" customHeight="1">
      <c r="B65" s="246">
        <f>B63+1</f>
        <v>26</v>
      </c>
      <c r="C65" s="287"/>
      <c r="D65" s="283"/>
      <c r="E65" s="139"/>
      <c r="F65" s="140"/>
      <c r="G65" s="139"/>
      <c r="H65" s="140"/>
      <c r="I65" s="277"/>
      <c r="J65" s="278"/>
      <c r="K65" s="281"/>
      <c r="L65" s="282"/>
      <c r="M65" s="282"/>
      <c r="N65" s="283"/>
      <c r="O65" s="261"/>
      <c r="P65" s="262"/>
      <c r="Q65" s="262"/>
      <c r="R65" s="262"/>
      <c r="S65" s="263"/>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73"/>
      <c r="BC65" s="274"/>
      <c r="BD65" s="275"/>
      <c r="BE65" s="276"/>
      <c r="BF65" s="264"/>
      <c r="BG65" s="265"/>
      <c r="BH65" s="265"/>
      <c r="BI65" s="265"/>
      <c r="BJ65" s="266"/>
    </row>
    <row r="66" spans="2:62" ht="20.25" customHeight="1">
      <c r="B66" s="247"/>
      <c r="C66" s="288"/>
      <c r="D66" s="286"/>
      <c r="E66" s="139"/>
      <c r="F66" s="140">
        <f>C65</f>
        <v>0</v>
      </c>
      <c r="G66" s="139"/>
      <c r="H66" s="140">
        <f>I65</f>
        <v>0</v>
      </c>
      <c r="I66" s="279"/>
      <c r="J66" s="280"/>
      <c r="K66" s="284"/>
      <c r="L66" s="285"/>
      <c r="M66" s="285"/>
      <c r="N66" s="286"/>
      <c r="O66" s="261"/>
      <c r="P66" s="262"/>
      <c r="Q66" s="262"/>
      <c r="R66" s="262"/>
      <c r="S66" s="263"/>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70">
        <f>IF($BE$3="４週",SUM(W66:AX66),IF($BE$3="暦月",SUM(W66:BA66),""))</f>
        <v>0</v>
      </c>
      <c r="BC66" s="271"/>
      <c r="BD66" s="272">
        <f>IF($BE$3="４週",BB66/4,IF($BE$3="暦月",(BB66/($BE$8/7)),""))</f>
        <v>0</v>
      </c>
      <c r="BE66" s="271"/>
      <c r="BF66" s="267"/>
      <c r="BG66" s="268"/>
      <c r="BH66" s="268"/>
      <c r="BI66" s="268"/>
      <c r="BJ66" s="269"/>
    </row>
    <row r="67" spans="2:62" ht="20.25" customHeight="1">
      <c r="B67" s="246">
        <f>B65+1</f>
        <v>27</v>
      </c>
      <c r="C67" s="287"/>
      <c r="D67" s="283"/>
      <c r="E67" s="139"/>
      <c r="F67" s="140"/>
      <c r="G67" s="139"/>
      <c r="H67" s="140"/>
      <c r="I67" s="277"/>
      <c r="J67" s="278"/>
      <c r="K67" s="281"/>
      <c r="L67" s="282"/>
      <c r="M67" s="282"/>
      <c r="N67" s="283"/>
      <c r="O67" s="261"/>
      <c r="P67" s="262"/>
      <c r="Q67" s="262"/>
      <c r="R67" s="262"/>
      <c r="S67" s="263"/>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73"/>
      <c r="BC67" s="274"/>
      <c r="BD67" s="275"/>
      <c r="BE67" s="276"/>
      <c r="BF67" s="264"/>
      <c r="BG67" s="265"/>
      <c r="BH67" s="265"/>
      <c r="BI67" s="265"/>
      <c r="BJ67" s="266"/>
    </row>
    <row r="68" spans="2:62" ht="20.25" customHeight="1">
      <c r="B68" s="247"/>
      <c r="C68" s="288"/>
      <c r="D68" s="286"/>
      <c r="E68" s="139"/>
      <c r="F68" s="140">
        <f>C67</f>
        <v>0</v>
      </c>
      <c r="G68" s="139"/>
      <c r="H68" s="140">
        <f>I67</f>
        <v>0</v>
      </c>
      <c r="I68" s="279"/>
      <c r="J68" s="280"/>
      <c r="K68" s="284"/>
      <c r="L68" s="285"/>
      <c r="M68" s="285"/>
      <c r="N68" s="286"/>
      <c r="O68" s="261"/>
      <c r="P68" s="262"/>
      <c r="Q68" s="262"/>
      <c r="R68" s="262"/>
      <c r="S68" s="263"/>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70">
        <f>IF($BE$3="４週",SUM(W68:AX68),IF($BE$3="暦月",SUM(W68:BA68),""))</f>
        <v>0</v>
      </c>
      <c r="BC68" s="271"/>
      <c r="BD68" s="272">
        <f>IF($BE$3="４週",BB68/4,IF($BE$3="暦月",(BB68/($BE$8/7)),""))</f>
        <v>0</v>
      </c>
      <c r="BE68" s="271"/>
      <c r="BF68" s="267"/>
      <c r="BG68" s="268"/>
      <c r="BH68" s="268"/>
      <c r="BI68" s="268"/>
      <c r="BJ68" s="269"/>
    </row>
    <row r="69" spans="2:62" ht="20.25" customHeight="1">
      <c r="B69" s="246">
        <f>B67+1</f>
        <v>28</v>
      </c>
      <c r="C69" s="287"/>
      <c r="D69" s="283"/>
      <c r="E69" s="139"/>
      <c r="F69" s="140"/>
      <c r="G69" s="139"/>
      <c r="H69" s="140"/>
      <c r="I69" s="277"/>
      <c r="J69" s="278"/>
      <c r="K69" s="281"/>
      <c r="L69" s="282"/>
      <c r="M69" s="282"/>
      <c r="N69" s="283"/>
      <c r="O69" s="261"/>
      <c r="P69" s="262"/>
      <c r="Q69" s="262"/>
      <c r="R69" s="262"/>
      <c r="S69" s="263"/>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73"/>
      <c r="BC69" s="274"/>
      <c r="BD69" s="275"/>
      <c r="BE69" s="276"/>
      <c r="BF69" s="264"/>
      <c r="BG69" s="265"/>
      <c r="BH69" s="265"/>
      <c r="BI69" s="265"/>
      <c r="BJ69" s="266"/>
    </row>
    <row r="70" spans="2:62" ht="20.25" customHeight="1">
      <c r="B70" s="247"/>
      <c r="C70" s="288"/>
      <c r="D70" s="286"/>
      <c r="E70" s="139"/>
      <c r="F70" s="140">
        <f>C69</f>
        <v>0</v>
      </c>
      <c r="G70" s="139"/>
      <c r="H70" s="140">
        <f>I69</f>
        <v>0</v>
      </c>
      <c r="I70" s="279"/>
      <c r="J70" s="280"/>
      <c r="K70" s="284"/>
      <c r="L70" s="285"/>
      <c r="M70" s="285"/>
      <c r="N70" s="286"/>
      <c r="O70" s="261"/>
      <c r="P70" s="262"/>
      <c r="Q70" s="262"/>
      <c r="R70" s="262"/>
      <c r="S70" s="263"/>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70">
        <f>IF($BE$3="４週",SUM(W70:AX70),IF($BE$3="暦月",SUM(W70:BA70),""))</f>
        <v>0</v>
      </c>
      <c r="BC70" s="271"/>
      <c r="BD70" s="272">
        <f>IF($BE$3="４週",BB70/4,IF($BE$3="暦月",(BB70/($BE$8/7)),""))</f>
        <v>0</v>
      </c>
      <c r="BE70" s="271"/>
      <c r="BF70" s="267"/>
      <c r="BG70" s="268"/>
      <c r="BH70" s="268"/>
      <c r="BI70" s="268"/>
      <c r="BJ70" s="269"/>
    </row>
    <row r="71" spans="2:62" ht="20.25" customHeight="1">
      <c r="B71" s="246">
        <f>B69+1</f>
        <v>29</v>
      </c>
      <c r="C71" s="287"/>
      <c r="D71" s="283"/>
      <c r="E71" s="139"/>
      <c r="F71" s="140"/>
      <c r="G71" s="139"/>
      <c r="H71" s="140"/>
      <c r="I71" s="277"/>
      <c r="J71" s="278"/>
      <c r="K71" s="281"/>
      <c r="L71" s="282"/>
      <c r="M71" s="282"/>
      <c r="N71" s="283"/>
      <c r="O71" s="261"/>
      <c r="P71" s="262"/>
      <c r="Q71" s="262"/>
      <c r="R71" s="262"/>
      <c r="S71" s="263"/>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73"/>
      <c r="BC71" s="274"/>
      <c r="BD71" s="275"/>
      <c r="BE71" s="276"/>
      <c r="BF71" s="264"/>
      <c r="BG71" s="265"/>
      <c r="BH71" s="265"/>
      <c r="BI71" s="265"/>
      <c r="BJ71" s="266"/>
    </row>
    <row r="72" spans="2:62" ht="20.25" customHeight="1">
      <c r="B72" s="247"/>
      <c r="C72" s="295"/>
      <c r="D72" s="296"/>
      <c r="E72" s="181"/>
      <c r="F72" s="182">
        <f>C71</f>
        <v>0</v>
      </c>
      <c r="G72" s="181"/>
      <c r="H72" s="182">
        <f>I71</f>
        <v>0</v>
      </c>
      <c r="I72" s="297"/>
      <c r="J72" s="298"/>
      <c r="K72" s="299"/>
      <c r="L72" s="300"/>
      <c r="M72" s="300"/>
      <c r="N72" s="296"/>
      <c r="O72" s="261"/>
      <c r="P72" s="262"/>
      <c r="Q72" s="262"/>
      <c r="R72" s="262"/>
      <c r="S72" s="263"/>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2">
        <f>IF($BE$3="４週",SUM(W72:AX72),IF($BE$3="暦月",SUM(W72:BA72),""))</f>
        <v>0</v>
      </c>
      <c r="BC72" s="293"/>
      <c r="BD72" s="294">
        <f>IF($BE$3="４週",BB72/4,IF($BE$3="暦月",(BB72/($BE$8/7)),""))</f>
        <v>0</v>
      </c>
      <c r="BE72" s="293"/>
      <c r="BF72" s="289"/>
      <c r="BG72" s="290"/>
      <c r="BH72" s="290"/>
      <c r="BI72" s="290"/>
      <c r="BJ72" s="291"/>
    </row>
    <row r="73" spans="2:62" ht="20.25" customHeight="1">
      <c r="B73" s="246">
        <f>B71+1</f>
        <v>30</v>
      </c>
      <c r="C73" s="287"/>
      <c r="D73" s="283"/>
      <c r="E73" s="141"/>
      <c r="F73" s="142"/>
      <c r="G73" s="141"/>
      <c r="H73" s="142"/>
      <c r="I73" s="277"/>
      <c r="J73" s="278"/>
      <c r="K73" s="281"/>
      <c r="L73" s="282"/>
      <c r="M73" s="282"/>
      <c r="N73" s="283"/>
      <c r="O73" s="261"/>
      <c r="P73" s="262"/>
      <c r="Q73" s="262"/>
      <c r="R73" s="262"/>
      <c r="S73" s="263"/>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73"/>
      <c r="BC73" s="274"/>
      <c r="BD73" s="275"/>
      <c r="BE73" s="276"/>
      <c r="BF73" s="264"/>
      <c r="BG73" s="265"/>
      <c r="BH73" s="265"/>
      <c r="BI73" s="265"/>
      <c r="BJ73" s="266"/>
    </row>
    <row r="74" spans="2:62" ht="20.25" customHeight="1" thickBot="1">
      <c r="B74" s="248"/>
      <c r="C74" s="301"/>
      <c r="D74" s="302"/>
      <c r="E74" s="165"/>
      <c r="F74" s="166">
        <f>C74</f>
        <v>0</v>
      </c>
      <c r="G74" s="165"/>
      <c r="H74" s="166">
        <f>I74</f>
        <v>0</v>
      </c>
      <c r="I74" s="303"/>
      <c r="J74" s="304"/>
      <c r="K74" s="305"/>
      <c r="L74" s="306"/>
      <c r="M74" s="306"/>
      <c r="N74" s="302"/>
      <c r="O74" s="307"/>
      <c r="P74" s="308"/>
      <c r="Q74" s="308"/>
      <c r="R74" s="308"/>
      <c r="S74" s="309"/>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313">
        <f>IF($BE$3="４週",SUM(W74:AX74),IF($BE$3="暦月",SUM(W74:BA74),""))</f>
        <v>0</v>
      </c>
      <c r="BC74" s="314"/>
      <c r="BD74" s="315">
        <f>IF($BE$3="４週",BB74/4,IF($BE$3="暦月",(BB74/($BE$8/7)),""))</f>
        <v>0</v>
      </c>
      <c r="BE74" s="314"/>
      <c r="BF74" s="310"/>
      <c r="BG74" s="311"/>
      <c r="BH74" s="311"/>
      <c r="BI74" s="311"/>
      <c r="BJ74" s="312"/>
    </row>
    <row r="75" spans="2:62" ht="20.25" customHeight="1"/>
    <row r="76" spans="2:62" ht="20.25" customHeight="1"/>
    <row r="77" spans="2:62" ht="20.25" customHeight="1"/>
    <row r="78" spans="2:62" ht="20.25" customHeight="1"/>
    <row r="79" spans="2:62" ht="20.25" customHeight="1"/>
    <row r="80" spans="2:6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14" spans="1:59">
      <c r="AQ114" s="13"/>
      <c r="AR114" s="13"/>
      <c r="AS114" s="13"/>
      <c r="AT114" s="13"/>
      <c r="AU114" s="13"/>
      <c r="AV114" s="13"/>
    </row>
    <row r="115" spans="1:59">
      <c r="AQ115" s="13"/>
      <c r="AR115" s="13"/>
      <c r="AS115" s="13"/>
      <c r="AT115" s="13"/>
      <c r="AU115" s="13"/>
      <c r="AV115" s="13"/>
    </row>
    <row r="117" spans="1:59">
      <c r="AW117" s="13"/>
      <c r="AX117" s="13"/>
      <c r="AY117" s="13"/>
      <c r="AZ117" s="10"/>
      <c r="BA117" s="10"/>
      <c r="BB117" s="10"/>
      <c r="BC117" s="10"/>
      <c r="BD117" s="10"/>
      <c r="BE117" s="10"/>
    </row>
    <row r="118" spans="1:59">
      <c r="AW118" s="13"/>
      <c r="AX118" s="13"/>
      <c r="AY118" s="13"/>
      <c r="AZ118" s="10"/>
      <c r="BA118" s="10"/>
      <c r="BB118" s="10"/>
      <c r="BC118" s="10"/>
      <c r="BD118" s="10"/>
      <c r="BE118" s="10"/>
    </row>
    <row r="121" spans="1:59">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c r="A123" s="11"/>
      <c r="B123" s="11"/>
      <c r="C123" s="14"/>
      <c r="D123" s="14"/>
      <c r="E123" s="14"/>
      <c r="F123" s="14"/>
      <c r="G123" s="14"/>
      <c r="H123" s="14"/>
      <c r="I123" s="14"/>
      <c r="J123" s="14"/>
      <c r="K123" s="12"/>
      <c r="L123" s="12"/>
      <c r="M123" s="11"/>
      <c r="N123" s="11"/>
      <c r="O123" s="11"/>
      <c r="P123" s="11"/>
      <c r="Q123" s="11"/>
      <c r="R123" s="11"/>
    </row>
    <row r="124" spans="1:59">
      <c r="A124" s="11"/>
      <c r="B124" s="11"/>
      <c r="C124" s="14"/>
      <c r="D124" s="14"/>
      <c r="E124" s="14"/>
      <c r="F124" s="14"/>
      <c r="G124" s="14"/>
      <c r="H124" s="14"/>
      <c r="I124" s="14"/>
      <c r="J124" s="14"/>
      <c r="K124" s="12"/>
      <c r="L124" s="12"/>
      <c r="M124" s="11"/>
      <c r="N124" s="11"/>
      <c r="O124" s="11"/>
      <c r="P124" s="11"/>
      <c r="Q124" s="11"/>
      <c r="R124" s="11"/>
    </row>
    <row r="125" spans="1:59">
      <c r="C125" s="3"/>
      <c r="D125" s="3"/>
      <c r="E125" s="3"/>
      <c r="F125" s="3"/>
      <c r="G125" s="3"/>
      <c r="H125" s="3"/>
      <c r="I125" s="3"/>
      <c r="J125" s="3"/>
    </row>
    <row r="126" spans="1:59">
      <c r="C126" s="3"/>
      <c r="D126" s="3"/>
      <c r="E126" s="3"/>
      <c r="F126" s="3"/>
      <c r="G126" s="3"/>
      <c r="H126" s="3"/>
      <c r="I126" s="3"/>
      <c r="J126" s="3"/>
    </row>
    <row r="127" spans="1:59">
      <c r="C127" s="3"/>
      <c r="D127" s="3"/>
      <c r="E127" s="3"/>
      <c r="F127" s="3"/>
      <c r="G127" s="3"/>
      <c r="H127" s="3"/>
      <c r="I127" s="3"/>
      <c r="J127" s="3"/>
    </row>
    <row r="128" spans="1:59">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49" priority="77">
      <formula>INDIRECT(ADDRESS(ROW(),COLUMN()))=TRUNC(INDIRECT(ADDRESS(ROW(),COLUMN())))</formula>
    </cfRule>
  </conditionalFormatting>
  <conditionalFormatting sqref="W18:BE18">
    <cfRule type="expression" dxfId="48" priority="29">
      <formula>INDIRECT(ADDRESS(ROW(),COLUMN()))=TRUNC(INDIRECT(ADDRESS(ROW(),COLUMN())))</formula>
    </cfRule>
  </conditionalFormatting>
  <conditionalFormatting sqref="W20:BE20">
    <cfRule type="expression" dxfId="47" priority="28">
      <formula>INDIRECT(ADDRESS(ROW(),COLUMN()))=TRUNC(INDIRECT(ADDRESS(ROW(),COLUMN())))</formula>
    </cfRule>
  </conditionalFormatting>
  <conditionalFormatting sqref="W22:BE22">
    <cfRule type="expression" dxfId="46" priority="27">
      <formula>INDIRECT(ADDRESS(ROW(),COLUMN()))=TRUNC(INDIRECT(ADDRESS(ROW(),COLUMN())))</formula>
    </cfRule>
  </conditionalFormatting>
  <conditionalFormatting sqref="W24:BE24">
    <cfRule type="expression" dxfId="45" priority="26">
      <formula>INDIRECT(ADDRESS(ROW(),COLUMN()))=TRUNC(INDIRECT(ADDRESS(ROW(),COLUMN())))</formula>
    </cfRule>
  </conditionalFormatting>
  <conditionalFormatting sqref="W26:BE26">
    <cfRule type="expression" dxfId="44" priority="25">
      <formula>INDIRECT(ADDRESS(ROW(),COLUMN()))=TRUNC(INDIRECT(ADDRESS(ROW(),COLUMN())))</formula>
    </cfRule>
  </conditionalFormatting>
  <conditionalFormatting sqref="W28:BE28">
    <cfRule type="expression" dxfId="43" priority="24">
      <formula>INDIRECT(ADDRESS(ROW(),COLUMN()))=TRUNC(INDIRECT(ADDRESS(ROW(),COLUMN())))</formula>
    </cfRule>
  </conditionalFormatting>
  <conditionalFormatting sqref="W30:BE30">
    <cfRule type="expression" dxfId="42" priority="23">
      <formula>INDIRECT(ADDRESS(ROW(),COLUMN()))=TRUNC(INDIRECT(ADDRESS(ROW(),COLUMN())))</formula>
    </cfRule>
  </conditionalFormatting>
  <conditionalFormatting sqref="W32:BE32">
    <cfRule type="expression" dxfId="41" priority="22">
      <formula>INDIRECT(ADDRESS(ROW(),COLUMN()))=TRUNC(INDIRECT(ADDRESS(ROW(),COLUMN())))</formula>
    </cfRule>
  </conditionalFormatting>
  <conditionalFormatting sqref="W34:BE34">
    <cfRule type="expression" dxfId="40" priority="21">
      <formula>INDIRECT(ADDRESS(ROW(),COLUMN()))=TRUNC(INDIRECT(ADDRESS(ROW(),COLUMN())))</formula>
    </cfRule>
  </conditionalFormatting>
  <conditionalFormatting sqref="W36:BE36">
    <cfRule type="expression" dxfId="39" priority="20">
      <formula>INDIRECT(ADDRESS(ROW(),COLUMN()))=TRUNC(INDIRECT(ADDRESS(ROW(),COLUMN())))</formula>
    </cfRule>
  </conditionalFormatting>
  <conditionalFormatting sqref="W38:BE38">
    <cfRule type="expression" dxfId="38" priority="19">
      <formula>INDIRECT(ADDRESS(ROW(),COLUMN()))=TRUNC(INDIRECT(ADDRESS(ROW(),COLUMN())))</formula>
    </cfRule>
  </conditionalFormatting>
  <conditionalFormatting sqref="W40:BE40">
    <cfRule type="expression" dxfId="37" priority="18">
      <formula>INDIRECT(ADDRESS(ROW(),COLUMN()))=TRUNC(INDIRECT(ADDRESS(ROW(),COLUMN())))</formula>
    </cfRule>
  </conditionalFormatting>
  <conditionalFormatting sqref="W42:BE42">
    <cfRule type="expression" dxfId="36" priority="17">
      <formula>INDIRECT(ADDRESS(ROW(),COLUMN()))=TRUNC(INDIRECT(ADDRESS(ROW(),COLUMN())))</formula>
    </cfRule>
  </conditionalFormatting>
  <conditionalFormatting sqref="W44:BE44">
    <cfRule type="expression" dxfId="35" priority="16">
      <formula>INDIRECT(ADDRESS(ROW(),COLUMN()))=TRUNC(INDIRECT(ADDRESS(ROW(),COLUMN())))</formula>
    </cfRule>
  </conditionalFormatting>
  <conditionalFormatting sqref="W46:BE46">
    <cfRule type="expression" dxfId="34" priority="15">
      <formula>INDIRECT(ADDRESS(ROW(),COLUMN()))=TRUNC(INDIRECT(ADDRESS(ROW(),COLUMN())))</formula>
    </cfRule>
  </conditionalFormatting>
  <conditionalFormatting sqref="W48:BE48">
    <cfRule type="expression" dxfId="33" priority="14">
      <formula>INDIRECT(ADDRESS(ROW(),COLUMN()))=TRUNC(INDIRECT(ADDRESS(ROW(),COLUMN())))</formula>
    </cfRule>
  </conditionalFormatting>
  <conditionalFormatting sqref="W50:BE50">
    <cfRule type="expression" dxfId="32" priority="13">
      <formula>INDIRECT(ADDRESS(ROW(),COLUMN()))=TRUNC(INDIRECT(ADDRESS(ROW(),COLUMN())))</formula>
    </cfRule>
  </conditionalFormatting>
  <conditionalFormatting sqref="W52:BE52">
    <cfRule type="expression" dxfId="31" priority="12">
      <formula>INDIRECT(ADDRESS(ROW(),COLUMN()))=TRUNC(INDIRECT(ADDRESS(ROW(),COLUMN())))</formula>
    </cfRule>
  </conditionalFormatting>
  <conditionalFormatting sqref="W54:BE54">
    <cfRule type="expression" dxfId="30" priority="11">
      <formula>INDIRECT(ADDRESS(ROW(),COLUMN()))=TRUNC(INDIRECT(ADDRESS(ROW(),COLUMN())))</formula>
    </cfRule>
  </conditionalFormatting>
  <conditionalFormatting sqref="W56:BE56">
    <cfRule type="expression" dxfId="29" priority="10">
      <formula>INDIRECT(ADDRESS(ROW(),COLUMN()))=TRUNC(INDIRECT(ADDRESS(ROW(),COLUMN())))</formula>
    </cfRule>
  </conditionalFormatting>
  <conditionalFormatting sqref="W58:BE58">
    <cfRule type="expression" dxfId="28" priority="9">
      <formula>INDIRECT(ADDRESS(ROW(),COLUMN()))=TRUNC(INDIRECT(ADDRESS(ROW(),COLUMN())))</formula>
    </cfRule>
  </conditionalFormatting>
  <conditionalFormatting sqref="W60:BE60">
    <cfRule type="expression" dxfId="27" priority="8">
      <formula>INDIRECT(ADDRESS(ROW(),COLUMN()))=TRUNC(INDIRECT(ADDRESS(ROW(),COLUMN())))</formula>
    </cfRule>
  </conditionalFormatting>
  <conditionalFormatting sqref="W62:BE62">
    <cfRule type="expression" dxfId="26" priority="7">
      <formula>INDIRECT(ADDRESS(ROW(),COLUMN()))=TRUNC(INDIRECT(ADDRESS(ROW(),COLUMN())))</formula>
    </cfRule>
  </conditionalFormatting>
  <conditionalFormatting sqref="W64:BE64">
    <cfRule type="expression" dxfId="25" priority="6">
      <formula>INDIRECT(ADDRESS(ROW(),COLUMN()))=TRUNC(INDIRECT(ADDRESS(ROW(),COLUMN())))</formula>
    </cfRule>
  </conditionalFormatting>
  <conditionalFormatting sqref="W66:BE66">
    <cfRule type="expression" dxfId="24" priority="5">
      <formula>INDIRECT(ADDRESS(ROW(),COLUMN()))=TRUNC(INDIRECT(ADDRESS(ROW(),COLUMN())))</formula>
    </cfRule>
  </conditionalFormatting>
  <conditionalFormatting sqref="W68:BE68">
    <cfRule type="expression" dxfId="23" priority="4">
      <formula>INDIRECT(ADDRESS(ROW(),COLUMN()))=TRUNC(INDIRECT(ADDRESS(ROW(),COLUMN())))</formula>
    </cfRule>
  </conditionalFormatting>
  <conditionalFormatting sqref="W70:BE70">
    <cfRule type="expression" dxfId="22" priority="3">
      <formula>INDIRECT(ADDRESS(ROW(),COLUMN()))=TRUNC(INDIRECT(ADDRESS(ROW(),COLUMN())))</formula>
    </cfRule>
  </conditionalFormatting>
  <conditionalFormatting sqref="W72:BE72">
    <cfRule type="expression" dxfId="21" priority="2">
      <formula>INDIRECT(ADDRESS(ROW(),COLUMN()))=TRUNC(INDIRECT(ADDRESS(ROW(),COLUMN())))</formula>
    </cfRule>
  </conditionalFormatting>
  <conditionalFormatting sqref="W74:BE74">
    <cfRule type="expression" dxfId="2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2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3000000}">
      <formula1>【記載例】シフト記号表</formula1>
    </dataValidation>
    <dataValidation type="list" allowBlank="1" showInputMessage="1" sqref="C15:D74" xr:uid="{00000000-0002-0000-0000-000004000000}">
      <formula1>職種</formula1>
    </dataValidation>
    <dataValidation type="list" allowBlank="1" showInputMessage="1" sqref="I15:J74" xr:uid="{00000000-0002-0000-0000-000005000000}">
      <formula1>"A, B, C, D"</formula1>
    </dataValidation>
    <dataValidation type="list" errorStyle="warning" allowBlank="1" showInputMessage="1" error="リストにない場合のみ、入力してください。" sqref="K15:N74" xr:uid="{00000000-0002-0000-0000-000006000000}">
      <formula1>INDIRECT(C15)</formula1>
    </dataValidation>
    <dataValidation type="list" allowBlank="1" showInputMessage="1" showErrorMessage="1" sqref="AF3 AH4" xr:uid="{00000000-0002-0000-0000-000007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5"/>
  <cols>
    <col min="1" max="1" width="1.58203125" style="79" customWidth="1"/>
    <col min="2" max="2" width="5.58203125" style="78" customWidth="1"/>
    <col min="3" max="3" width="10.58203125" style="78" customWidth="1"/>
    <col min="4" max="4" width="10.58203125" style="78" hidden="1" customWidth="1"/>
    <col min="5" max="5" width="3.33203125" style="78" bestFit="1" customWidth="1"/>
    <col min="6" max="6" width="15.58203125" style="79" customWidth="1"/>
    <col min="7" max="7" width="3.33203125" style="79" bestFit="1" customWidth="1"/>
    <col min="8" max="8" width="15.58203125" style="79" customWidth="1"/>
    <col min="9" max="9" width="3.33203125" style="79" bestFit="1" customWidth="1"/>
    <col min="10" max="10" width="15.58203125" style="78" customWidth="1"/>
    <col min="11" max="11" width="3.33203125" style="79" bestFit="1" customWidth="1"/>
    <col min="12" max="12" width="15.58203125" style="79" customWidth="1"/>
    <col min="13" max="13" width="3.33203125" style="79" customWidth="1"/>
    <col min="14" max="14" width="50.582031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372" t="s">
        <v>34</v>
      </c>
      <c r="G4" s="372"/>
      <c r="H4" s="372"/>
      <c r="I4" s="372"/>
      <c r="J4" s="372"/>
      <c r="K4" s="372"/>
      <c r="L4" s="372"/>
      <c r="N4" s="372" t="s">
        <v>120</v>
      </c>
    </row>
    <row r="5" spans="2:14">
      <c r="B5" s="78" t="s">
        <v>20</v>
      </c>
      <c r="C5" s="78" t="s">
        <v>4</v>
      </c>
      <c r="F5" s="78" t="s">
        <v>121</v>
      </c>
      <c r="G5" s="78"/>
      <c r="H5" s="78" t="s">
        <v>122</v>
      </c>
      <c r="J5" s="78" t="s">
        <v>35</v>
      </c>
      <c r="L5" s="78" t="s">
        <v>34</v>
      </c>
      <c r="N5" s="372"/>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v>0.375</v>
      </c>
      <c r="G8" s="84" t="s">
        <v>17</v>
      </c>
      <c r="H8" s="87">
        <v>0.5</v>
      </c>
      <c r="I8" s="88" t="s">
        <v>37</v>
      </c>
      <c r="J8" s="87">
        <v>0</v>
      </c>
      <c r="K8" s="89" t="s">
        <v>2</v>
      </c>
      <c r="L8" s="90">
        <f>IF(OR(F8="",H8=""),"",(H8+IF(F8&gt;H8,1,0)-F8-J8)*24)</f>
        <v>3</v>
      </c>
      <c r="N8" s="91"/>
    </row>
    <row r="9" spans="2:1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c r="B40" s="84"/>
      <c r="C40" s="94" t="s">
        <v>36</v>
      </c>
      <c r="D40" s="86"/>
      <c r="E40" s="84" t="s">
        <v>16</v>
      </c>
      <c r="F40" s="87"/>
      <c r="G40" s="84" t="s">
        <v>17</v>
      </c>
      <c r="H40" s="87"/>
      <c r="I40" s="88" t="s">
        <v>37</v>
      </c>
      <c r="J40" s="87">
        <v>0</v>
      </c>
      <c r="K40" s="89" t="s">
        <v>2</v>
      </c>
      <c r="L40" s="90" t="str">
        <f t="shared" si="2"/>
        <v/>
      </c>
      <c r="N40" s="91"/>
    </row>
    <row r="41" spans="2:1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108"/>
  <sheetViews>
    <sheetView showGridLines="0" view="pageBreakPreview" zoomScale="70" zoomScaleNormal="55" zoomScaleSheetLayoutView="70" workbookViewId="0">
      <selection activeCell="O23" sqref="O23:S24"/>
    </sheetView>
  </sheetViews>
  <sheetFormatPr defaultColWidth="4.5" defaultRowHeight="14"/>
  <cols>
    <col min="1" max="1" width="0.83203125" style="1" customWidth="1"/>
    <col min="2" max="2" width="5.75" style="1" customWidth="1"/>
    <col min="3" max="4" width="8.08203125" style="1" customWidth="1"/>
    <col min="5" max="8" width="3.25" style="1" hidden="1" customWidth="1"/>
    <col min="9" max="10" width="3.25" style="1" customWidth="1"/>
    <col min="11" max="62" width="5.75" style="1" customWidth="1"/>
    <col min="63" max="63" width="1.08203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364" t="s">
        <v>173</v>
      </c>
      <c r="AU1" s="365"/>
      <c r="AV1" s="365"/>
      <c r="AW1" s="365"/>
      <c r="AX1" s="365"/>
      <c r="AY1" s="365"/>
      <c r="AZ1" s="365"/>
      <c r="BA1" s="365"/>
      <c r="BB1" s="365"/>
      <c r="BC1" s="365"/>
      <c r="BD1" s="365"/>
      <c r="BE1" s="365"/>
      <c r="BF1" s="365"/>
      <c r="BG1" s="365"/>
      <c r="BH1" s="365"/>
      <c r="BI1" s="365"/>
      <c r="BJ1" s="9" t="s">
        <v>2</v>
      </c>
    </row>
    <row r="2" spans="2:67" s="8" customFormat="1" ht="20.25" customHeight="1">
      <c r="J2" s="7"/>
      <c r="M2" s="7"/>
      <c r="N2" s="7"/>
      <c r="P2" s="9"/>
      <c r="Q2" s="9"/>
      <c r="R2" s="9"/>
      <c r="S2" s="9"/>
      <c r="T2" s="9"/>
      <c r="U2" s="9"/>
      <c r="V2" s="9"/>
      <c r="W2" s="9"/>
      <c r="AB2" s="119" t="s">
        <v>27</v>
      </c>
      <c r="AC2" s="366">
        <v>7</v>
      </c>
      <c r="AD2" s="366"/>
      <c r="AE2" s="119" t="s">
        <v>28</v>
      </c>
      <c r="AF2" s="367">
        <f>IF(AC2=0,"",YEAR(DATE(2018+AC2,1,1)))</f>
        <v>2025</v>
      </c>
      <c r="AG2" s="367"/>
      <c r="AH2" s="120" t="s">
        <v>29</v>
      </c>
      <c r="AI2" s="120" t="s">
        <v>1</v>
      </c>
      <c r="AJ2" s="366">
        <v>8</v>
      </c>
      <c r="AK2" s="366"/>
      <c r="AL2" s="120" t="s">
        <v>24</v>
      </c>
      <c r="AS2" s="9" t="s">
        <v>31</v>
      </c>
      <c r="AT2" s="366" t="s">
        <v>110</v>
      </c>
      <c r="AU2" s="366"/>
      <c r="AV2" s="366"/>
      <c r="AW2" s="366"/>
      <c r="AX2" s="366"/>
      <c r="AY2" s="366"/>
      <c r="AZ2" s="366"/>
      <c r="BA2" s="366"/>
      <c r="BB2" s="366"/>
      <c r="BC2" s="366"/>
      <c r="BD2" s="366"/>
      <c r="BE2" s="366"/>
      <c r="BF2" s="366"/>
      <c r="BG2" s="366"/>
      <c r="BH2" s="366"/>
      <c r="BI2" s="366"/>
      <c r="BJ2" s="9" t="s">
        <v>2</v>
      </c>
      <c r="BK2" s="9"/>
      <c r="BL2" s="9"/>
      <c r="BM2" s="9"/>
    </row>
    <row r="3" spans="2:67" s="8" customFormat="1" ht="20.25" customHeight="1">
      <c r="J3" s="7"/>
      <c r="M3" s="7"/>
      <c r="O3" s="9"/>
      <c r="P3" s="9"/>
      <c r="Q3" s="9"/>
      <c r="R3" s="9"/>
      <c r="S3" s="9"/>
      <c r="T3" s="9"/>
      <c r="U3" s="9"/>
      <c r="AC3" s="15"/>
      <c r="AD3" s="15"/>
      <c r="AE3" s="16"/>
      <c r="AF3" s="17"/>
      <c r="AG3" s="16"/>
      <c r="BD3" s="18" t="s">
        <v>21</v>
      </c>
      <c r="BE3" s="368" t="s">
        <v>205</v>
      </c>
      <c r="BF3" s="369"/>
      <c r="BG3" s="369"/>
      <c r="BH3" s="370"/>
      <c r="BI3" s="9"/>
    </row>
    <row r="4" spans="2:67" s="8" customFormat="1" ht="20.25" customHeight="1">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68" t="s">
        <v>206</v>
      </c>
      <c r="BF4" s="369"/>
      <c r="BG4" s="369"/>
      <c r="BH4" s="370"/>
      <c r="BI4" s="9"/>
    </row>
    <row r="5" spans="2:67" s="8" customFormat="1" ht="9" customHeight="1">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360">
        <v>40</v>
      </c>
      <c r="BB6" s="361"/>
      <c r="BC6" s="2" t="s">
        <v>22</v>
      </c>
      <c r="BD6" s="6"/>
      <c r="BE6" s="360">
        <v>160</v>
      </c>
      <c r="BF6" s="361"/>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62">
        <f>DAY(EOMONTH(DATE(AF2,AJ2,1),0))</f>
        <v>31</v>
      </c>
      <c r="BF8" s="363"/>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c r="B10" s="349" t="s">
        <v>20</v>
      </c>
      <c r="C10" s="340" t="s">
        <v>142</v>
      </c>
      <c r="D10" s="251"/>
      <c r="E10" s="161"/>
      <c r="F10" s="158"/>
      <c r="G10" s="161"/>
      <c r="H10" s="158"/>
      <c r="I10" s="352" t="s">
        <v>180</v>
      </c>
      <c r="J10" s="353"/>
      <c r="K10" s="249" t="s">
        <v>181</v>
      </c>
      <c r="L10" s="250"/>
      <c r="M10" s="250"/>
      <c r="N10" s="251"/>
      <c r="O10" s="249" t="s">
        <v>182</v>
      </c>
      <c r="P10" s="250"/>
      <c r="Q10" s="250"/>
      <c r="R10" s="250"/>
      <c r="S10" s="251"/>
      <c r="T10" s="173"/>
      <c r="U10" s="173"/>
      <c r="V10" s="174"/>
      <c r="W10" s="358" t="s">
        <v>183</v>
      </c>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28" t="str">
        <f>IF(BE3="４週","(9)1～4週目の勤務時間数合計","(9)1か月の勤務時間数　合計")</f>
        <v>(9)1か月の勤務時間数　合計</v>
      </c>
      <c r="BC10" s="329"/>
      <c r="BD10" s="334" t="s">
        <v>184</v>
      </c>
      <c r="BE10" s="335"/>
      <c r="BF10" s="340" t="s">
        <v>185</v>
      </c>
      <c r="BG10" s="250"/>
      <c r="BH10" s="250"/>
      <c r="BI10" s="250"/>
      <c r="BJ10" s="341"/>
    </row>
    <row r="11" spans="2:67" ht="20.25" customHeight="1">
      <c r="B11" s="350"/>
      <c r="C11" s="342"/>
      <c r="D11" s="254"/>
      <c r="E11" s="162"/>
      <c r="F11" s="159"/>
      <c r="G11" s="162"/>
      <c r="H11" s="159"/>
      <c r="I11" s="354"/>
      <c r="J11" s="355"/>
      <c r="K11" s="252"/>
      <c r="L11" s="253"/>
      <c r="M11" s="253"/>
      <c r="N11" s="254"/>
      <c r="O11" s="252"/>
      <c r="P11" s="253"/>
      <c r="Q11" s="253"/>
      <c r="R11" s="253"/>
      <c r="S11" s="254"/>
      <c r="T11" s="175"/>
      <c r="U11" s="175"/>
      <c r="V11" s="176"/>
      <c r="W11" s="346" t="s">
        <v>11</v>
      </c>
      <c r="X11" s="346"/>
      <c r="Y11" s="346"/>
      <c r="Z11" s="346"/>
      <c r="AA11" s="346"/>
      <c r="AB11" s="346"/>
      <c r="AC11" s="347"/>
      <c r="AD11" s="348" t="s">
        <v>12</v>
      </c>
      <c r="AE11" s="346"/>
      <c r="AF11" s="346"/>
      <c r="AG11" s="346"/>
      <c r="AH11" s="346"/>
      <c r="AI11" s="346"/>
      <c r="AJ11" s="347"/>
      <c r="AK11" s="348" t="s">
        <v>13</v>
      </c>
      <c r="AL11" s="346"/>
      <c r="AM11" s="346"/>
      <c r="AN11" s="346"/>
      <c r="AO11" s="346"/>
      <c r="AP11" s="346"/>
      <c r="AQ11" s="347"/>
      <c r="AR11" s="348" t="s">
        <v>14</v>
      </c>
      <c r="AS11" s="346"/>
      <c r="AT11" s="346"/>
      <c r="AU11" s="346"/>
      <c r="AV11" s="346"/>
      <c r="AW11" s="346"/>
      <c r="AX11" s="347"/>
      <c r="AY11" s="348" t="s">
        <v>15</v>
      </c>
      <c r="AZ11" s="346"/>
      <c r="BA11" s="346"/>
      <c r="BB11" s="330"/>
      <c r="BC11" s="331"/>
      <c r="BD11" s="336"/>
      <c r="BE11" s="337"/>
      <c r="BF11" s="342"/>
      <c r="BG11" s="253"/>
      <c r="BH11" s="253"/>
      <c r="BI11" s="253"/>
      <c r="BJ11" s="343"/>
    </row>
    <row r="12" spans="2:67" ht="20.25" customHeight="1">
      <c r="B12" s="350"/>
      <c r="C12" s="342"/>
      <c r="D12" s="254"/>
      <c r="E12" s="162"/>
      <c r="F12" s="159"/>
      <c r="G12" s="162"/>
      <c r="H12" s="159"/>
      <c r="I12" s="354"/>
      <c r="J12" s="355"/>
      <c r="K12" s="252"/>
      <c r="L12" s="253"/>
      <c r="M12" s="253"/>
      <c r="N12" s="254"/>
      <c r="O12" s="252"/>
      <c r="P12" s="253"/>
      <c r="Q12" s="253"/>
      <c r="R12" s="253"/>
      <c r="S12" s="254"/>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330"/>
      <c r="BC12" s="331"/>
      <c r="BD12" s="336"/>
      <c r="BE12" s="337"/>
      <c r="BF12" s="342"/>
      <c r="BG12" s="253"/>
      <c r="BH12" s="253"/>
      <c r="BI12" s="253"/>
      <c r="BJ12" s="343"/>
    </row>
    <row r="13" spans="2:67" ht="20.25" hidden="1" customHeight="1">
      <c r="B13" s="350"/>
      <c r="C13" s="342"/>
      <c r="D13" s="254"/>
      <c r="E13" s="162"/>
      <c r="F13" s="159"/>
      <c r="G13" s="162"/>
      <c r="H13" s="159"/>
      <c r="I13" s="354"/>
      <c r="J13" s="355"/>
      <c r="K13" s="252"/>
      <c r="L13" s="253"/>
      <c r="M13" s="253"/>
      <c r="N13" s="254"/>
      <c r="O13" s="252"/>
      <c r="P13" s="253"/>
      <c r="Q13" s="253"/>
      <c r="R13" s="253"/>
      <c r="S13" s="254"/>
      <c r="T13" s="175"/>
      <c r="U13" s="175"/>
      <c r="V13" s="176"/>
      <c r="W13" s="127">
        <f>WEEKDAY(DATE($AF$2,$AJ$2,1))</f>
        <v>6</v>
      </c>
      <c r="X13" s="128">
        <f>WEEKDAY(DATE($AF$2,$AJ$2,2))</f>
        <v>7</v>
      </c>
      <c r="Y13" s="128">
        <f>WEEKDAY(DATE($AF$2,$AJ$2,3))</f>
        <v>1</v>
      </c>
      <c r="Z13" s="128">
        <f>WEEKDAY(DATE($AF$2,$AJ$2,4))</f>
        <v>2</v>
      </c>
      <c r="AA13" s="128">
        <f>WEEKDAY(DATE($AF$2,$AJ$2,5))</f>
        <v>3</v>
      </c>
      <c r="AB13" s="128">
        <f>WEEKDAY(DATE($AF$2,$AJ$2,6))</f>
        <v>4</v>
      </c>
      <c r="AC13" s="129">
        <f>WEEKDAY(DATE($AF$2,$AJ$2,7))</f>
        <v>5</v>
      </c>
      <c r="AD13" s="130">
        <f>WEEKDAY(DATE($AF$2,$AJ$2,8))</f>
        <v>6</v>
      </c>
      <c r="AE13" s="128">
        <f>WEEKDAY(DATE($AF$2,$AJ$2,9))</f>
        <v>7</v>
      </c>
      <c r="AF13" s="128">
        <f>WEEKDAY(DATE($AF$2,$AJ$2,10))</f>
        <v>1</v>
      </c>
      <c r="AG13" s="128">
        <f>WEEKDAY(DATE($AF$2,$AJ$2,11))</f>
        <v>2</v>
      </c>
      <c r="AH13" s="128">
        <f>WEEKDAY(DATE($AF$2,$AJ$2,12))</f>
        <v>3</v>
      </c>
      <c r="AI13" s="128">
        <f>WEEKDAY(DATE($AF$2,$AJ$2,13))</f>
        <v>4</v>
      </c>
      <c r="AJ13" s="129">
        <f>WEEKDAY(DATE($AF$2,$AJ$2,14))</f>
        <v>5</v>
      </c>
      <c r="AK13" s="130">
        <f>WEEKDAY(DATE($AF$2,$AJ$2,15))</f>
        <v>6</v>
      </c>
      <c r="AL13" s="128">
        <f>WEEKDAY(DATE($AF$2,$AJ$2,16))</f>
        <v>7</v>
      </c>
      <c r="AM13" s="128">
        <f>WEEKDAY(DATE($AF$2,$AJ$2,17))</f>
        <v>1</v>
      </c>
      <c r="AN13" s="128">
        <f>WEEKDAY(DATE($AF$2,$AJ$2,18))</f>
        <v>2</v>
      </c>
      <c r="AO13" s="128">
        <f>WEEKDAY(DATE($AF$2,$AJ$2,19))</f>
        <v>3</v>
      </c>
      <c r="AP13" s="128">
        <f>WEEKDAY(DATE($AF$2,$AJ$2,20))</f>
        <v>4</v>
      </c>
      <c r="AQ13" s="129">
        <f>WEEKDAY(DATE($AF$2,$AJ$2,21))</f>
        <v>5</v>
      </c>
      <c r="AR13" s="130">
        <f>WEEKDAY(DATE($AF$2,$AJ$2,22))</f>
        <v>6</v>
      </c>
      <c r="AS13" s="128">
        <f>WEEKDAY(DATE($AF$2,$AJ$2,23))</f>
        <v>7</v>
      </c>
      <c r="AT13" s="128">
        <f>WEEKDAY(DATE($AF$2,$AJ$2,24))</f>
        <v>1</v>
      </c>
      <c r="AU13" s="128">
        <f>WEEKDAY(DATE($AF$2,$AJ$2,25))</f>
        <v>2</v>
      </c>
      <c r="AV13" s="128">
        <f>WEEKDAY(DATE($AF$2,$AJ$2,26))</f>
        <v>3</v>
      </c>
      <c r="AW13" s="128">
        <f>WEEKDAY(DATE($AF$2,$AJ$2,27))</f>
        <v>4</v>
      </c>
      <c r="AX13" s="129">
        <f>WEEKDAY(DATE($AF$2,$AJ$2,28))</f>
        <v>5</v>
      </c>
      <c r="AY13" s="130">
        <f>IF(AY12=29,WEEKDAY(DATE($AF$2,$AJ$2,29)),0)</f>
        <v>0</v>
      </c>
      <c r="AZ13" s="128">
        <f>IF(AZ12=30,WEEKDAY(DATE($AF$2,$AJ$2,30)),0)</f>
        <v>0</v>
      </c>
      <c r="BA13" s="129">
        <f>IF(BA12=31,WEEKDAY(DATE($AF$2,$AJ$2,31)),0)</f>
        <v>0</v>
      </c>
      <c r="BB13" s="330"/>
      <c r="BC13" s="331"/>
      <c r="BD13" s="336"/>
      <c r="BE13" s="337"/>
      <c r="BF13" s="342"/>
      <c r="BG13" s="253"/>
      <c r="BH13" s="253"/>
      <c r="BI13" s="253"/>
      <c r="BJ13" s="343"/>
    </row>
    <row r="14" spans="2:67" ht="20.25" customHeight="1" thickBot="1">
      <c r="B14" s="351"/>
      <c r="C14" s="344"/>
      <c r="D14" s="257"/>
      <c r="E14" s="163"/>
      <c r="F14" s="160"/>
      <c r="G14" s="163"/>
      <c r="H14" s="160"/>
      <c r="I14" s="356"/>
      <c r="J14" s="357"/>
      <c r="K14" s="255"/>
      <c r="L14" s="256"/>
      <c r="M14" s="256"/>
      <c r="N14" s="257"/>
      <c r="O14" s="255"/>
      <c r="P14" s="256"/>
      <c r="Q14" s="256"/>
      <c r="R14" s="256"/>
      <c r="S14" s="257"/>
      <c r="T14" s="177"/>
      <c r="U14" s="177"/>
      <c r="V14" s="178"/>
      <c r="W14" s="133" t="str">
        <f>IF(W13=1,"日",IF(W13=2,"月",IF(W13=3,"火",IF(W13=4,"水",IF(W13=5,"木",IF(W13=6,"金","土"))))))</f>
        <v>金</v>
      </c>
      <c r="X14" s="134" t="str">
        <f t="shared" ref="X14:AX14" si="0">IF(X13=1,"日",IF(X13=2,"月",IF(X13=3,"火",IF(X13=4,"水",IF(X13=5,"木",IF(X13=6,"金","土"))))))</f>
        <v>土</v>
      </c>
      <c r="Y14" s="134" t="str">
        <f t="shared" si="0"/>
        <v>日</v>
      </c>
      <c r="Z14" s="134" t="str">
        <f t="shared" si="0"/>
        <v>月</v>
      </c>
      <c r="AA14" s="134" t="str">
        <f t="shared" si="0"/>
        <v>火</v>
      </c>
      <c r="AB14" s="134" t="str">
        <f t="shared" si="0"/>
        <v>水</v>
      </c>
      <c r="AC14" s="135" t="str">
        <f t="shared" si="0"/>
        <v>木</v>
      </c>
      <c r="AD14" s="136" t="str">
        <f>IF(AD13=1,"日",IF(AD13=2,"月",IF(AD13=3,"火",IF(AD13=4,"水",IF(AD13=5,"木",IF(AD13=6,"金","土"))))))</f>
        <v>金</v>
      </c>
      <c r="AE14" s="134" t="str">
        <f t="shared" si="0"/>
        <v>土</v>
      </c>
      <c r="AF14" s="134" t="str">
        <f t="shared" si="0"/>
        <v>日</v>
      </c>
      <c r="AG14" s="134" t="str">
        <f t="shared" si="0"/>
        <v>月</v>
      </c>
      <c r="AH14" s="134" t="str">
        <f t="shared" si="0"/>
        <v>火</v>
      </c>
      <c r="AI14" s="134" t="str">
        <f t="shared" si="0"/>
        <v>水</v>
      </c>
      <c r="AJ14" s="135" t="str">
        <f t="shared" si="0"/>
        <v>木</v>
      </c>
      <c r="AK14" s="136" t="str">
        <f>IF(AK13=1,"日",IF(AK13=2,"月",IF(AK13=3,"火",IF(AK13=4,"水",IF(AK13=5,"木",IF(AK13=6,"金","土"))))))</f>
        <v>金</v>
      </c>
      <c r="AL14" s="134" t="str">
        <f t="shared" si="0"/>
        <v>土</v>
      </c>
      <c r="AM14" s="134" t="str">
        <f t="shared" si="0"/>
        <v>日</v>
      </c>
      <c r="AN14" s="134" t="str">
        <f t="shared" si="0"/>
        <v>月</v>
      </c>
      <c r="AO14" s="134" t="str">
        <f t="shared" si="0"/>
        <v>火</v>
      </c>
      <c r="AP14" s="134" t="str">
        <f t="shared" si="0"/>
        <v>水</v>
      </c>
      <c r="AQ14" s="135" t="str">
        <f t="shared" si="0"/>
        <v>木</v>
      </c>
      <c r="AR14" s="136" t="str">
        <f>IF(AR13=1,"日",IF(AR13=2,"月",IF(AR13=3,"火",IF(AR13=4,"水",IF(AR13=5,"木",IF(AR13=6,"金","土"))))))</f>
        <v>金</v>
      </c>
      <c r="AS14" s="134" t="str">
        <f t="shared" si="0"/>
        <v>土</v>
      </c>
      <c r="AT14" s="134" t="str">
        <f t="shared" si="0"/>
        <v>日</v>
      </c>
      <c r="AU14" s="134" t="str">
        <f t="shared" si="0"/>
        <v>月</v>
      </c>
      <c r="AV14" s="134" t="str">
        <f t="shared" si="0"/>
        <v>火</v>
      </c>
      <c r="AW14" s="134" t="str">
        <f t="shared" si="0"/>
        <v>水</v>
      </c>
      <c r="AX14" s="135" t="str">
        <f t="shared" si="0"/>
        <v>木</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332"/>
      <c r="BC14" s="333"/>
      <c r="BD14" s="338"/>
      <c r="BE14" s="339"/>
      <c r="BF14" s="344"/>
      <c r="BG14" s="256"/>
      <c r="BH14" s="256"/>
      <c r="BI14" s="256"/>
      <c r="BJ14" s="345"/>
    </row>
    <row r="15" spans="2:67" ht="20.25" customHeight="1">
      <c r="B15" s="246">
        <f>B13+1</f>
        <v>1</v>
      </c>
      <c r="C15" s="371"/>
      <c r="D15" s="327"/>
      <c r="E15" s="137"/>
      <c r="F15" s="138"/>
      <c r="G15" s="137"/>
      <c r="H15" s="138"/>
      <c r="I15" s="323"/>
      <c r="J15" s="324"/>
      <c r="K15" s="325"/>
      <c r="L15" s="326"/>
      <c r="M15" s="326"/>
      <c r="N15" s="327"/>
      <c r="O15" s="258"/>
      <c r="P15" s="259"/>
      <c r="Q15" s="259"/>
      <c r="R15" s="259"/>
      <c r="S15" s="260"/>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319"/>
      <c r="BC15" s="320"/>
      <c r="BD15" s="321"/>
      <c r="BE15" s="322"/>
      <c r="BF15" s="316"/>
      <c r="BG15" s="317"/>
      <c r="BH15" s="317"/>
      <c r="BI15" s="317"/>
      <c r="BJ15" s="318"/>
    </row>
    <row r="16" spans="2:67" ht="20.25" customHeight="1">
      <c r="B16" s="247"/>
      <c r="C16" s="288"/>
      <c r="D16" s="286"/>
      <c r="E16" s="139"/>
      <c r="F16" s="140">
        <f>C15</f>
        <v>0</v>
      </c>
      <c r="G16" s="139"/>
      <c r="H16" s="140">
        <f>I15</f>
        <v>0</v>
      </c>
      <c r="I16" s="279"/>
      <c r="J16" s="280"/>
      <c r="K16" s="284"/>
      <c r="L16" s="285"/>
      <c r="M16" s="285"/>
      <c r="N16" s="286"/>
      <c r="O16" s="261"/>
      <c r="P16" s="262"/>
      <c r="Q16" s="262"/>
      <c r="R16" s="262"/>
      <c r="S16" s="263"/>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70">
        <f>IF($BE$3="４週",SUM(W16:AX16),IF($BE$3="暦月",SUM(W16:BA16),""))</f>
        <v>0</v>
      </c>
      <c r="BC16" s="271"/>
      <c r="BD16" s="272">
        <f>IF($BE$3="４週",BB16/4,IF($BE$3="暦月",(BB16/($BE$8/7)),""))</f>
        <v>0</v>
      </c>
      <c r="BE16" s="271"/>
      <c r="BF16" s="267"/>
      <c r="BG16" s="268"/>
      <c r="BH16" s="268"/>
      <c r="BI16" s="268"/>
      <c r="BJ16" s="269"/>
    </row>
    <row r="17" spans="2:62" ht="20.25" customHeight="1">
      <c r="B17" s="246">
        <f>B15+1</f>
        <v>2</v>
      </c>
      <c r="C17" s="287"/>
      <c r="D17" s="283"/>
      <c r="E17" s="141"/>
      <c r="F17" s="142"/>
      <c r="G17" s="141"/>
      <c r="H17" s="142"/>
      <c r="I17" s="277"/>
      <c r="J17" s="278"/>
      <c r="K17" s="281"/>
      <c r="L17" s="282"/>
      <c r="M17" s="282"/>
      <c r="N17" s="283"/>
      <c r="O17" s="261"/>
      <c r="P17" s="262"/>
      <c r="Q17" s="262"/>
      <c r="R17" s="262"/>
      <c r="S17" s="263"/>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73"/>
      <c r="BC17" s="274"/>
      <c r="BD17" s="275"/>
      <c r="BE17" s="276"/>
      <c r="BF17" s="264"/>
      <c r="BG17" s="265"/>
      <c r="BH17" s="265"/>
      <c r="BI17" s="265"/>
      <c r="BJ17" s="266"/>
    </row>
    <row r="18" spans="2:62" ht="20.25" customHeight="1">
      <c r="B18" s="247"/>
      <c r="C18" s="288"/>
      <c r="D18" s="286"/>
      <c r="E18" s="139"/>
      <c r="F18" s="140">
        <f>C17</f>
        <v>0</v>
      </c>
      <c r="G18" s="139"/>
      <c r="H18" s="140">
        <f>I17</f>
        <v>0</v>
      </c>
      <c r="I18" s="279"/>
      <c r="J18" s="280"/>
      <c r="K18" s="284"/>
      <c r="L18" s="285"/>
      <c r="M18" s="285"/>
      <c r="N18" s="286"/>
      <c r="O18" s="261"/>
      <c r="P18" s="262"/>
      <c r="Q18" s="262"/>
      <c r="R18" s="262"/>
      <c r="S18" s="263"/>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70">
        <f>IF($BE$3="４週",SUM(W18:AX18),IF($BE$3="暦月",SUM(W18:BA18),""))</f>
        <v>0</v>
      </c>
      <c r="BC18" s="271"/>
      <c r="BD18" s="272">
        <f>IF($BE$3="４週",BB18/4,IF($BE$3="暦月",(BB18/($BE$8/7)),""))</f>
        <v>0</v>
      </c>
      <c r="BE18" s="271"/>
      <c r="BF18" s="267"/>
      <c r="BG18" s="268"/>
      <c r="BH18" s="268"/>
      <c r="BI18" s="268"/>
      <c r="BJ18" s="269"/>
    </row>
    <row r="19" spans="2:62" ht="20.25" customHeight="1">
      <c r="B19" s="246">
        <f>B17+1</f>
        <v>3</v>
      </c>
      <c r="C19" s="287"/>
      <c r="D19" s="283"/>
      <c r="E19" s="139"/>
      <c r="F19" s="140"/>
      <c r="G19" s="139"/>
      <c r="H19" s="140"/>
      <c r="I19" s="277"/>
      <c r="J19" s="278"/>
      <c r="K19" s="281"/>
      <c r="L19" s="282"/>
      <c r="M19" s="282"/>
      <c r="N19" s="283"/>
      <c r="O19" s="261"/>
      <c r="P19" s="262"/>
      <c r="Q19" s="262"/>
      <c r="R19" s="262"/>
      <c r="S19" s="263"/>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73"/>
      <c r="BC19" s="274"/>
      <c r="BD19" s="275"/>
      <c r="BE19" s="276"/>
      <c r="BF19" s="264"/>
      <c r="BG19" s="265"/>
      <c r="BH19" s="265"/>
      <c r="BI19" s="265"/>
      <c r="BJ19" s="266"/>
    </row>
    <row r="20" spans="2:62" ht="20.25" customHeight="1">
      <c r="B20" s="247"/>
      <c r="C20" s="288"/>
      <c r="D20" s="286"/>
      <c r="E20" s="139"/>
      <c r="F20" s="140">
        <f>C19</f>
        <v>0</v>
      </c>
      <c r="G20" s="139"/>
      <c r="H20" s="140">
        <f>I19</f>
        <v>0</v>
      </c>
      <c r="I20" s="279"/>
      <c r="J20" s="280"/>
      <c r="K20" s="284"/>
      <c r="L20" s="285"/>
      <c r="M20" s="285"/>
      <c r="N20" s="286"/>
      <c r="O20" s="261"/>
      <c r="P20" s="262"/>
      <c r="Q20" s="262"/>
      <c r="R20" s="262"/>
      <c r="S20" s="263"/>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70">
        <f>IF($BE$3="４週",SUM(W20:AX20),IF($BE$3="暦月",SUM(W20:BA20),""))</f>
        <v>0</v>
      </c>
      <c r="BC20" s="271"/>
      <c r="BD20" s="272">
        <f>IF($BE$3="４週",BB20/4,IF($BE$3="暦月",(BB20/($BE$8/7)),""))</f>
        <v>0</v>
      </c>
      <c r="BE20" s="271"/>
      <c r="BF20" s="267"/>
      <c r="BG20" s="268"/>
      <c r="BH20" s="268"/>
      <c r="BI20" s="268"/>
      <c r="BJ20" s="269"/>
    </row>
    <row r="21" spans="2:62" ht="20.25" customHeight="1">
      <c r="B21" s="246">
        <f>B19+1</f>
        <v>4</v>
      </c>
      <c r="C21" s="287"/>
      <c r="D21" s="283"/>
      <c r="E21" s="139"/>
      <c r="F21" s="140"/>
      <c r="G21" s="139"/>
      <c r="H21" s="140"/>
      <c r="I21" s="277"/>
      <c r="J21" s="278"/>
      <c r="K21" s="281"/>
      <c r="L21" s="282"/>
      <c r="M21" s="282"/>
      <c r="N21" s="283"/>
      <c r="O21" s="261"/>
      <c r="P21" s="262"/>
      <c r="Q21" s="262"/>
      <c r="R21" s="262"/>
      <c r="S21" s="263"/>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73"/>
      <c r="BC21" s="274"/>
      <c r="BD21" s="275"/>
      <c r="BE21" s="276"/>
      <c r="BF21" s="264"/>
      <c r="BG21" s="265"/>
      <c r="BH21" s="265"/>
      <c r="BI21" s="265"/>
      <c r="BJ21" s="266"/>
    </row>
    <row r="22" spans="2:62" ht="20.25" customHeight="1">
      <c r="B22" s="247"/>
      <c r="C22" s="288"/>
      <c r="D22" s="286"/>
      <c r="E22" s="139"/>
      <c r="F22" s="140">
        <f>C21</f>
        <v>0</v>
      </c>
      <c r="G22" s="139"/>
      <c r="H22" s="140">
        <f>I21</f>
        <v>0</v>
      </c>
      <c r="I22" s="279"/>
      <c r="J22" s="280"/>
      <c r="K22" s="284"/>
      <c r="L22" s="285"/>
      <c r="M22" s="285"/>
      <c r="N22" s="286"/>
      <c r="O22" s="261"/>
      <c r="P22" s="262"/>
      <c r="Q22" s="262"/>
      <c r="R22" s="262"/>
      <c r="S22" s="263"/>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70">
        <f>IF($BE$3="４週",SUM(W22:AX22),IF($BE$3="暦月",SUM(W22:BA22),""))</f>
        <v>0</v>
      </c>
      <c r="BC22" s="271"/>
      <c r="BD22" s="272">
        <f>IF($BE$3="４週",BB22/4,IF($BE$3="暦月",(BB22/($BE$8/7)),""))</f>
        <v>0</v>
      </c>
      <c r="BE22" s="271"/>
      <c r="BF22" s="267"/>
      <c r="BG22" s="268"/>
      <c r="BH22" s="268"/>
      <c r="BI22" s="268"/>
      <c r="BJ22" s="269"/>
    </row>
    <row r="23" spans="2:62" ht="20.25" customHeight="1">
      <c r="B23" s="246">
        <f>B21+1</f>
        <v>5</v>
      </c>
      <c r="C23" s="287"/>
      <c r="D23" s="283"/>
      <c r="E23" s="139"/>
      <c r="F23" s="140"/>
      <c r="G23" s="139"/>
      <c r="H23" s="140"/>
      <c r="I23" s="277"/>
      <c r="J23" s="278"/>
      <c r="K23" s="281"/>
      <c r="L23" s="282"/>
      <c r="M23" s="282"/>
      <c r="N23" s="283"/>
      <c r="O23" s="261"/>
      <c r="P23" s="262"/>
      <c r="Q23" s="262"/>
      <c r="R23" s="262"/>
      <c r="S23" s="263"/>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73"/>
      <c r="BC23" s="274"/>
      <c r="BD23" s="275"/>
      <c r="BE23" s="276"/>
      <c r="BF23" s="264"/>
      <c r="BG23" s="265"/>
      <c r="BH23" s="265"/>
      <c r="BI23" s="265"/>
      <c r="BJ23" s="266"/>
    </row>
    <row r="24" spans="2:62" ht="20.25" customHeight="1">
      <c r="B24" s="247"/>
      <c r="C24" s="288"/>
      <c r="D24" s="286"/>
      <c r="E24" s="139"/>
      <c r="F24" s="140">
        <f>C23</f>
        <v>0</v>
      </c>
      <c r="G24" s="139"/>
      <c r="H24" s="140">
        <f>I23</f>
        <v>0</v>
      </c>
      <c r="I24" s="279"/>
      <c r="J24" s="280"/>
      <c r="K24" s="284"/>
      <c r="L24" s="285"/>
      <c r="M24" s="285"/>
      <c r="N24" s="286"/>
      <c r="O24" s="261"/>
      <c r="P24" s="262"/>
      <c r="Q24" s="262"/>
      <c r="R24" s="262"/>
      <c r="S24" s="263"/>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70">
        <f>IF($BE$3="４週",SUM(W24:AX24),IF($BE$3="暦月",SUM(W24:BA24),""))</f>
        <v>0</v>
      </c>
      <c r="BC24" s="271"/>
      <c r="BD24" s="272">
        <f>IF($BE$3="４週",BB24/4,IF($BE$3="暦月",(BB24/($BE$8/7)),""))</f>
        <v>0</v>
      </c>
      <c r="BE24" s="271"/>
      <c r="BF24" s="267"/>
      <c r="BG24" s="268"/>
      <c r="BH24" s="268"/>
      <c r="BI24" s="268"/>
      <c r="BJ24" s="269"/>
    </row>
    <row r="25" spans="2:62" ht="20.25" customHeight="1">
      <c r="B25" s="246">
        <f>B23+1</f>
        <v>6</v>
      </c>
      <c r="C25" s="287"/>
      <c r="D25" s="283"/>
      <c r="E25" s="139"/>
      <c r="F25" s="140"/>
      <c r="G25" s="139"/>
      <c r="H25" s="140"/>
      <c r="I25" s="277"/>
      <c r="J25" s="278"/>
      <c r="K25" s="281"/>
      <c r="L25" s="282"/>
      <c r="M25" s="282"/>
      <c r="N25" s="283"/>
      <c r="O25" s="261"/>
      <c r="P25" s="262"/>
      <c r="Q25" s="262"/>
      <c r="R25" s="262"/>
      <c r="S25" s="263"/>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73"/>
      <c r="BC25" s="274"/>
      <c r="BD25" s="275"/>
      <c r="BE25" s="276"/>
      <c r="BF25" s="264"/>
      <c r="BG25" s="265"/>
      <c r="BH25" s="265"/>
      <c r="BI25" s="265"/>
      <c r="BJ25" s="266"/>
    </row>
    <row r="26" spans="2:62" ht="20.25" customHeight="1">
      <c r="B26" s="247"/>
      <c r="C26" s="288"/>
      <c r="D26" s="286"/>
      <c r="E26" s="139"/>
      <c r="F26" s="140">
        <f>C25</f>
        <v>0</v>
      </c>
      <c r="G26" s="139"/>
      <c r="H26" s="140">
        <f>I25</f>
        <v>0</v>
      </c>
      <c r="I26" s="279"/>
      <c r="J26" s="280"/>
      <c r="K26" s="284"/>
      <c r="L26" s="285"/>
      <c r="M26" s="285"/>
      <c r="N26" s="286"/>
      <c r="O26" s="261"/>
      <c r="P26" s="262"/>
      <c r="Q26" s="262"/>
      <c r="R26" s="262"/>
      <c r="S26" s="263"/>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70">
        <f>IF($BE$3="４週",SUM(W26:AX26),IF($BE$3="暦月",SUM(W26:BA26),""))</f>
        <v>0</v>
      </c>
      <c r="BC26" s="271"/>
      <c r="BD26" s="272">
        <f>IF($BE$3="４週",BB26/4,IF($BE$3="暦月",(BB26/($BE$8/7)),""))</f>
        <v>0</v>
      </c>
      <c r="BE26" s="271"/>
      <c r="BF26" s="267"/>
      <c r="BG26" s="268"/>
      <c r="BH26" s="268"/>
      <c r="BI26" s="268"/>
      <c r="BJ26" s="269"/>
    </row>
    <row r="27" spans="2:62" ht="20.25" customHeight="1">
      <c r="B27" s="246">
        <f>B25+1</f>
        <v>7</v>
      </c>
      <c r="C27" s="287"/>
      <c r="D27" s="283"/>
      <c r="E27" s="139"/>
      <c r="F27" s="140"/>
      <c r="G27" s="139"/>
      <c r="H27" s="140"/>
      <c r="I27" s="277"/>
      <c r="J27" s="278"/>
      <c r="K27" s="281"/>
      <c r="L27" s="282"/>
      <c r="M27" s="282"/>
      <c r="N27" s="283"/>
      <c r="O27" s="261"/>
      <c r="P27" s="262"/>
      <c r="Q27" s="262"/>
      <c r="R27" s="262"/>
      <c r="S27" s="263"/>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73"/>
      <c r="BC27" s="274"/>
      <c r="BD27" s="275"/>
      <c r="BE27" s="276"/>
      <c r="BF27" s="264"/>
      <c r="BG27" s="265"/>
      <c r="BH27" s="265"/>
      <c r="BI27" s="265"/>
      <c r="BJ27" s="266"/>
    </row>
    <row r="28" spans="2:62" ht="20.25" customHeight="1">
      <c r="B28" s="247"/>
      <c r="C28" s="288"/>
      <c r="D28" s="286"/>
      <c r="E28" s="139"/>
      <c r="F28" s="140">
        <f>C27</f>
        <v>0</v>
      </c>
      <c r="G28" s="139"/>
      <c r="H28" s="140">
        <f>I27</f>
        <v>0</v>
      </c>
      <c r="I28" s="279"/>
      <c r="J28" s="280"/>
      <c r="K28" s="284"/>
      <c r="L28" s="285"/>
      <c r="M28" s="285"/>
      <c r="N28" s="286"/>
      <c r="O28" s="261"/>
      <c r="P28" s="262"/>
      <c r="Q28" s="262"/>
      <c r="R28" s="262"/>
      <c r="S28" s="263"/>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70">
        <f>IF($BE$3="４週",SUM(W28:AX28),IF($BE$3="暦月",SUM(W28:BA28),""))</f>
        <v>0</v>
      </c>
      <c r="BC28" s="271"/>
      <c r="BD28" s="272">
        <f>IF($BE$3="４週",BB28/4,IF($BE$3="暦月",(BB28/($BE$8/7)),""))</f>
        <v>0</v>
      </c>
      <c r="BE28" s="271"/>
      <c r="BF28" s="267"/>
      <c r="BG28" s="268"/>
      <c r="BH28" s="268"/>
      <c r="BI28" s="268"/>
      <c r="BJ28" s="269"/>
    </row>
    <row r="29" spans="2:62" ht="20.25" customHeight="1">
      <c r="B29" s="246">
        <f>B27+1</f>
        <v>8</v>
      </c>
      <c r="C29" s="287"/>
      <c r="D29" s="283"/>
      <c r="E29" s="139"/>
      <c r="F29" s="140"/>
      <c r="G29" s="139"/>
      <c r="H29" s="140"/>
      <c r="I29" s="277"/>
      <c r="J29" s="278"/>
      <c r="K29" s="281"/>
      <c r="L29" s="282"/>
      <c r="M29" s="282"/>
      <c r="N29" s="283"/>
      <c r="O29" s="261"/>
      <c r="P29" s="262"/>
      <c r="Q29" s="262"/>
      <c r="R29" s="262"/>
      <c r="S29" s="263"/>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73"/>
      <c r="BC29" s="274"/>
      <c r="BD29" s="275"/>
      <c r="BE29" s="276"/>
      <c r="BF29" s="264"/>
      <c r="BG29" s="265"/>
      <c r="BH29" s="265"/>
      <c r="BI29" s="265"/>
      <c r="BJ29" s="266"/>
    </row>
    <row r="30" spans="2:62" ht="20.25" customHeight="1">
      <c r="B30" s="247"/>
      <c r="C30" s="288"/>
      <c r="D30" s="286"/>
      <c r="E30" s="139"/>
      <c r="F30" s="140">
        <f>C29</f>
        <v>0</v>
      </c>
      <c r="G30" s="139"/>
      <c r="H30" s="140">
        <f>I29</f>
        <v>0</v>
      </c>
      <c r="I30" s="279"/>
      <c r="J30" s="280"/>
      <c r="K30" s="284"/>
      <c r="L30" s="285"/>
      <c r="M30" s="285"/>
      <c r="N30" s="286"/>
      <c r="O30" s="261"/>
      <c r="P30" s="262"/>
      <c r="Q30" s="262"/>
      <c r="R30" s="262"/>
      <c r="S30" s="263"/>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70">
        <f>IF($BE$3="４週",SUM(W30:AX30),IF($BE$3="暦月",SUM(W30:BA30),""))</f>
        <v>0</v>
      </c>
      <c r="BC30" s="271"/>
      <c r="BD30" s="272">
        <f>IF($BE$3="４週",BB30/4,IF($BE$3="暦月",(BB30/($BE$8/7)),""))</f>
        <v>0</v>
      </c>
      <c r="BE30" s="271"/>
      <c r="BF30" s="267"/>
      <c r="BG30" s="268"/>
      <c r="BH30" s="268"/>
      <c r="BI30" s="268"/>
      <c r="BJ30" s="269"/>
    </row>
    <row r="31" spans="2:62" ht="20.25" customHeight="1">
      <c r="B31" s="246">
        <f>B29+1</f>
        <v>9</v>
      </c>
      <c r="C31" s="287"/>
      <c r="D31" s="283"/>
      <c r="E31" s="139"/>
      <c r="F31" s="140"/>
      <c r="G31" s="139"/>
      <c r="H31" s="140"/>
      <c r="I31" s="277"/>
      <c r="J31" s="278"/>
      <c r="K31" s="281"/>
      <c r="L31" s="282"/>
      <c r="M31" s="282"/>
      <c r="N31" s="283"/>
      <c r="O31" s="261"/>
      <c r="P31" s="262"/>
      <c r="Q31" s="262"/>
      <c r="R31" s="262"/>
      <c r="S31" s="263"/>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73"/>
      <c r="BC31" s="274"/>
      <c r="BD31" s="275"/>
      <c r="BE31" s="276"/>
      <c r="BF31" s="264"/>
      <c r="BG31" s="265"/>
      <c r="BH31" s="265"/>
      <c r="BI31" s="265"/>
      <c r="BJ31" s="266"/>
    </row>
    <row r="32" spans="2:62" ht="20.25" customHeight="1">
      <c r="B32" s="247"/>
      <c r="C32" s="288"/>
      <c r="D32" s="286"/>
      <c r="E32" s="139"/>
      <c r="F32" s="140">
        <f>C31</f>
        <v>0</v>
      </c>
      <c r="G32" s="139"/>
      <c r="H32" s="140">
        <f>I31</f>
        <v>0</v>
      </c>
      <c r="I32" s="279"/>
      <c r="J32" s="280"/>
      <c r="K32" s="284"/>
      <c r="L32" s="285"/>
      <c r="M32" s="285"/>
      <c r="N32" s="286"/>
      <c r="O32" s="261"/>
      <c r="P32" s="262"/>
      <c r="Q32" s="262"/>
      <c r="R32" s="262"/>
      <c r="S32" s="263"/>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70">
        <f>IF($BE$3="４週",SUM(W32:AX32),IF($BE$3="暦月",SUM(W32:BA32),""))</f>
        <v>0</v>
      </c>
      <c r="BC32" s="271"/>
      <c r="BD32" s="272">
        <f>IF($BE$3="４週",BB32/4,IF($BE$3="暦月",(BB32/($BE$8/7)),""))</f>
        <v>0</v>
      </c>
      <c r="BE32" s="271"/>
      <c r="BF32" s="267"/>
      <c r="BG32" s="268"/>
      <c r="BH32" s="268"/>
      <c r="BI32" s="268"/>
      <c r="BJ32" s="269"/>
    </row>
    <row r="33" spans="2:62" ht="20.25" customHeight="1">
      <c r="B33" s="246">
        <f>B31+1</f>
        <v>10</v>
      </c>
      <c r="C33" s="287"/>
      <c r="D33" s="283"/>
      <c r="E33" s="139"/>
      <c r="F33" s="140"/>
      <c r="G33" s="139"/>
      <c r="H33" s="140"/>
      <c r="I33" s="277"/>
      <c r="J33" s="278"/>
      <c r="K33" s="281"/>
      <c r="L33" s="282"/>
      <c r="M33" s="282"/>
      <c r="N33" s="283"/>
      <c r="O33" s="261"/>
      <c r="P33" s="262"/>
      <c r="Q33" s="262"/>
      <c r="R33" s="262"/>
      <c r="S33" s="263"/>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73"/>
      <c r="BC33" s="274"/>
      <c r="BD33" s="275"/>
      <c r="BE33" s="276"/>
      <c r="BF33" s="264"/>
      <c r="BG33" s="265"/>
      <c r="BH33" s="265"/>
      <c r="BI33" s="265"/>
      <c r="BJ33" s="266"/>
    </row>
    <row r="34" spans="2:62" ht="20.25" customHeight="1">
      <c r="B34" s="247"/>
      <c r="C34" s="288"/>
      <c r="D34" s="286"/>
      <c r="E34" s="139"/>
      <c r="F34" s="140">
        <f>C33</f>
        <v>0</v>
      </c>
      <c r="G34" s="139"/>
      <c r="H34" s="140">
        <f>I33</f>
        <v>0</v>
      </c>
      <c r="I34" s="279"/>
      <c r="J34" s="280"/>
      <c r="K34" s="284"/>
      <c r="L34" s="285"/>
      <c r="M34" s="285"/>
      <c r="N34" s="286"/>
      <c r="O34" s="261"/>
      <c r="P34" s="262"/>
      <c r="Q34" s="262"/>
      <c r="R34" s="262"/>
      <c r="S34" s="263"/>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70">
        <f>IF($BE$3="４週",SUM(W34:AX34),IF($BE$3="暦月",SUM(W34:BA34),""))</f>
        <v>0</v>
      </c>
      <c r="BC34" s="271"/>
      <c r="BD34" s="272">
        <f>IF($BE$3="４週",BB34/4,IF($BE$3="暦月",(BB34/($BE$8/7)),""))</f>
        <v>0</v>
      </c>
      <c r="BE34" s="271"/>
      <c r="BF34" s="267"/>
      <c r="BG34" s="268"/>
      <c r="BH34" s="268"/>
      <c r="BI34" s="268"/>
      <c r="BJ34" s="269"/>
    </row>
    <row r="35" spans="2:62" ht="20.25" customHeight="1">
      <c r="B35" s="246">
        <f>B33+1</f>
        <v>11</v>
      </c>
      <c r="C35" s="287"/>
      <c r="D35" s="283"/>
      <c r="E35" s="139"/>
      <c r="F35" s="140"/>
      <c r="G35" s="139"/>
      <c r="H35" s="140"/>
      <c r="I35" s="277"/>
      <c r="J35" s="278"/>
      <c r="K35" s="281"/>
      <c r="L35" s="282"/>
      <c r="M35" s="282"/>
      <c r="N35" s="283"/>
      <c r="O35" s="261"/>
      <c r="P35" s="262"/>
      <c r="Q35" s="262"/>
      <c r="R35" s="262"/>
      <c r="S35" s="263"/>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73"/>
      <c r="BC35" s="274"/>
      <c r="BD35" s="275"/>
      <c r="BE35" s="276"/>
      <c r="BF35" s="264"/>
      <c r="BG35" s="265"/>
      <c r="BH35" s="265"/>
      <c r="BI35" s="265"/>
      <c r="BJ35" s="266"/>
    </row>
    <row r="36" spans="2:62" ht="20.25" customHeight="1">
      <c r="B36" s="247"/>
      <c r="C36" s="288"/>
      <c r="D36" s="286"/>
      <c r="E36" s="139"/>
      <c r="F36" s="140">
        <f>C35</f>
        <v>0</v>
      </c>
      <c r="G36" s="139"/>
      <c r="H36" s="140">
        <f>I35</f>
        <v>0</v>
      </c>
      <c r="I36" s="279"/>
      <c r="J36" s="280"/>
      <c r="K36" s="284"/>
      <c r="L36" s="285"/>
      <c r="M36" s="285"/>
      <c r="N36" s="286"/>
      <c r="O36" s="261"/>
      <c r="P36" s="262"/>
      <c r="Q36" s="262"/>
      <c r="R36" s="262"/>
      <c r="S36" s="263"/>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70">
        <f>IF($BE$3="４週",SUM(W36:AX36),IF($BE$3="暦月",SUM(W36:BA36),""))</f>
        <v>0</v>
      </c>
      <c r="BC36" s="271"/>
      <c r="BD36" s="272">
        <f>IF($BE$3="４週",BB36/4,IF($BE$3="暦月",(BB36/($BE$8/7)),""))</f>
        <v>0</v>
      </c>
      <c r="BE36" s="271"/>
      <c r="BF36" s="267"/>
      <c r="BG36" s="268"/>
      <c r="BH36" s="268"/>
      <c r="BI36" s="268"/>
      <c r="BJ36" s="269"/>
    </row>
    <row r="37" spans="2:62" ht="20.25" customHeight="1">
      <c r="B37" s="246">
        <f>B35+1</f>
        <v>12</v>
      </c>
      <c r="C37" s="287"/>
      <c r="D37" s="283"/>
      <c r="E37" s="139"/>
      <c r="F37" s="140"/>
      <c r="G37" s="139"/>
      <c r="H37" s="140"/>
      <c r="I37" s="277"/>
      <c r="J37" s="278"/>
      <c r="K37" s="281"/>
      <c r="L37" s="282"/>
      <c r="M37" s="282"/>
      <c r="N37" s="283"/>
      <c r="O37" s="261"/>
      <c r="P37" s="262"/>
      <c r="Q37" s="262"/>
      <c r="R37" s="262"/>
      <c r="S37" s="263"/>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73"/>
      <c r="BC37" s="274"/>
      <c r="BD37" s="275"/>
      <c r="BE37" s="276"/>
      <c r="BF37" s="264"/>
      <c r="BG37" s="265"/>
      <c r="BH37" s="265"/>
      <c r="BI37" s="265"/>
      <c r="BJ37" s="266"/>
    </row>
    <row r="38" spans="2:62" ht="20.25" customHeight="1">
      <c r="B38" s="247"/>
      <c r="C38" s="288"/>
      <c r="D38" s="286"/>
      <c r="E38" s="139"/>
      <c r="F38" s="140">
        <f>C37</f>
        <v>0</v>
      </c>
      <c r="G38" s="139"/>
      <c r="H38" s="140">
        <f>I37</f>
        <v>0</v>
      </c>
      <c r="I38" s="279"/>
      <c r="J38" s="280"/>
      <c r="K38" s="284"/>
      <c r="L38" s="285"/>
      <c r="M38" s="285"/>
      <c r="N38" s="286"/>
      <c r="O38" s="261"/>
      <c r="P38" s="262"/>
      <c r="Q38" s="262"/>
      <c r="R38" s="262"/>
      <c r="S38" s="263"/>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70">
        <f>IF($BE$3="４週",SUM(W38:AX38),IF($BE$3="暦月",SUM(W38:BA38),""))</f>
        <v>0</v>
      </c>
      <c r="BC38" s="271"/>
      <c r="BD38" s="272">
        <f>IF($BE$3="４週",BB38/4,IF($BE$3="暦月",(BB38/($BE$8/7)),""))</f>
        <v>0</v>
      </c>
      <c r="BE38" s="271"/>
      <c r="BF38" s="267"/>
      <c r="BG38" s="268"/>
      <c r="BH38" s="268"/>
      <c r="BI38" s="268"/>
      <c r="BJ38" s="269"/>
    </row>
    <row r="39" spans="2:62" ht="20.25" customHeight="1">
      <c r="B39" s="246">
        <f>B37+1</f>
        <v>13</v>
      </c>
      <c r="C39" s="287"/>
      <c r="D39" s="283"/>
      <c r="E39" s="139"/>
      <c r="F39" s="140"/>
      <c r="G39" s="139"/>
      <c r="H39" s="140"/>
      <c r="I39" s="277"/>
      <c r="J39" s="278"/>
      <c r="K39" s="281"/>
      <c r="L39" s="282"/>
      <c r="M39" s="282"/>
      <c r="N39" s="283"/>
      <c r="O39" s="261"/>
      <c r="P39" s="262"/>
      <c r="Q39" s="262"/>
      <c r="R39" s="262"/>
      <c r="S39" s="263"/>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73"/>
      <c r="BC39" s="274"/>
      <c r="BD39" s="275"/>
      <c r="BE39" s="276"/>
      <c r="BF39" s="264"/>
      <c r="BG39" s="265"/>
      <c r="BH39" s="265"/>
      <c r="BI39" s="265"/>
      <c r="BJ39" s="266"/>
    </row>
    <row r="40" spans="2:62" ht="20.25" customHeight="1">
      <c r="B40" s="247"/>
      <c r="C40" s="288"/>
      <c r="D40" s="286"/>
      <c r="E40" s="139"/>
      <c r="F40" s="140">
        <f>C39</f>
        <v>0</v>
      </c>
      <c r="G40" s="139"/>
      <c r="H40" s="140">
        <f>I39</f>
        <v>0</v>
      </c>
      <c r="I40" s="279"/>
      <c r="J40" s="280"/>
      <c r="K40" s="284"/>
      <c r="L40" s="285"/>
      <c r="M40" s="285"/>
      <c r="N40" s="286"/>
      <c r="O40" s="261"/>
      <c r="P40" s="262"/>
      <c r="Q40" s="262"/>
      <c r="R40" s="262"/>
      <c r="S40" s="263"/>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70">
        <f>IF($BE$3="４週",SUM(W40:AX40),IF($BE$3="暦月",SUM(W40:BA40),""))</f>
        <v>0</v>
      </c>
      <c r="BC40" s="271"/>
      <c r="BD40" s="272">
        <f>IF($BE$3="４週",BB40/4,IF($BE$3="暦月",(BB40/($BE$8/7)),""))</f>
        <v>0</v>
      </c>
      <c r="BE40" s="271"/>
      <c r="BF40" s="267"/>
      <c r="BG40" s="268"/>
      <c r="BH40" s="268"/>
      <c r="BI40" s="268"/>
      <c r="BJ40" s="269"/>
    </row>
    <row r="41" spans="2:62" ht="20.25" customHeight="1">
      <c r="B41" s="246">
        <f>B39+1</f>
        <v>14</v>
      </c>
      <c r="C41" s="287"/>
      <c r="D41" s="283"/>
      <c r="E41" s="139"/>
      <c r="F41" s="140"/>
      <c r="G41" s="139"/>
      <c r="H41" s="140"/>
      <c r="I41" s="277"/>
      <c r="J41" s="278"/>
      <c r="K41" s="281"/>
      <c r="L41" s="282"/>
      <c r="M41" s="282"/>
      <c r="N41" s="283"/>
      <c r="O41" s="261"/>
      <c r="P41" s="262"/>
      <c r="Q41" s="262"/>
      <c r="R41" s="262"/>
      <c r="S41" s="263"/>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73"/>
      <c r="BC41" s="274"/>
      <c r="BD41" s="275"/>
      <c r="BE41" s="276"/>
      <c r="BF41" s="264"/>
      <c r="BG41" s="265"/>
      <c r="BH41" s="265"/>
      <c r="BI41" s="265"/>
      <c r="BJ41" s="266"/>
    </row>
    <row r="42" spans="2:62" ht="20.25" customHeight="1">
      <c r="B42" s="247"/>
      <c r="C42" s="288"/>
      <c r="D42" s="286"/>
      <c r="E42" s="139"/>
      <c r="F42" s="140">
        <f>C41</f>
        <v>0</v>
      </c>
      <c r="G42" s="139"/>
      <c r="H42" s="140">
        <f>I41</f>
        <v>0</v>
      </c>
      <c r="I42" s="279"/>
      <c r="J42" s="280"/>
      <c r="K42" s="284"/>
      <c r="L42" s="285"/>
      <c r="M42" s="285"/>
      <c r="N42" s="286"/>
      <c r="O42" s="261"/>
      <c r="P42" s="262"/>
      <c r="Q42" s="262"/>
      <c r="R42" s="262"/>
      <c r="S42" s="263"/>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70">
        <f>IF($BE$3="４週",SUM(W42:AX42),IF($BE$3="暦月",SUM(W42:BA42),""))</f>
        <v>0</v>
      </c>
      <c r="BC42" s="271"/>
      <c r="BD42" s="272">
        <f>IF($BE$3="４週",BB42/4,IF($BE$3="暦月",(BB42/($BE$8/7)),""))</f>
        <v>0</v>
      </c>
      <c r="BE42" s="271"/>
      <c r="BF42" s="267"/>
      <c r="BG42" s="268"/>
      <c r="BH42" s="268"/>
      <c r="BI42" s="268"/>
      <c r="BJ42" s="269"/>
    </row>
    <row r="43" spans="2:62" ht="20.25" customHeight="1">
      <c r="B43" s="246">
        <f>B41+1</f>
        <v>15</v>
      </c>
      <c r="C43" s="287"/>
      <c r="D43" s="283"/>
      <c r="E43" s="139"/>
      <c r="F43" s="140"/>
      <c r="G43" s="139"/>
      <c r="H43" s="140"/>
      <c r="I43" s="277"/>
      <c r="J43" s="278"/>
      <c r="K43" s="281"/>
      <c r="L43" s="282"/>
      <c r="M43" s="282"/>
      <c r="N43" s="283"/>
      <c r="O43" s="261"/>
      <c r="P43" s="262"/>
      <c r="Q43" s="262"/>
      <c r="R43" s="262"/>
      <c r="S43" s="263"/>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73"/>
      <c r="BC43" s="274"/>
      <c r="BD43" s="275"/>
      <c r="BE43" s="276"/>
      <c r="BF43" s="264"/>
      <c r="BG43" s="265"/>
      <c r="BH43" s="265"/>
      <c r="BI43" s="265"/>
      <c r="BJ43" s="266"/>
    </row>
    <row r="44" spans="2:62" ht="20.25" customHeight="1">
      <c r="B44" s="247"/>
      <c r="C44" s="288"/>
      <c r="D44" s="286"/>
      <c r="E44" s="139"/>
      <c r="F44" s="140">
        <f>C43</f>
        <v>0</v>
      </c>
      <c r="G44" s="139"/>
      <c r="H44" s="140">
        <f>I43</f>
        <v>0</v>
      </c>
      <c r="I44" s="279"/>
      <c r="J44" s="280"/>
      <c r="K44" s="284"/>
      <c r="L44" s="285"/>
      <c r="M44" s="285"/>
      <c r="N44" s="286"/>
      <c r="O44" s="261"/>
      <c r="P44" s="262"/>
      <c r="Q44" s="262"/>
      <c r="R44" s="262"/>
      <c r="S44" s="263"/>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70">
        <f>IF($BE$3="４週",SUM(W44:AX44),IF($BE$3="暦月",SUM(W44:BA44),""))</f>
        <v>0</v>
      </c>
      <c r="BC44" s="271"/>
      <c r="BD44" s="272">
        <f>IF($BE$3="４週",BB44/4,IF($BE$3="暦月",(BB44/($BE$8/7)),""))</f>
        <v>0</v>
      </c>
      <c r="BE44" s="271"/>
      <c r="BF44" s="267"/>
      <c r="BG44" s="268"/>
      <c r="BH44" s="268"/>
      <c r="BI44" s="268"/>
      <c r="BJ44" s="269"/>
    </row>
    <row r="45" spans="2:62" ht="20.25" customHeight="1">
      <c r="B45" s="246">
        <f>B43+1</f>
        <v>16</v>
      </c>
      <c r="C45" s="287"/>
      <c r="D45" s="283"/>
      <c r="E45" s="139"/>
      <c r="F45" s="140"/>
      <c r="G45" s="139"/>
      <c r="H45" s="140"/>
      <c r="I45" s="277"/>
      <c r="J45" s="278"/>
      <c r="K45" s="281"/>
      <c r="L45" s="282"/>
      <c r="M45" s="282"/>
      <c r="N45" s="283"/>
      <c r="O45" s="261"/>
      <c r="P45" s="262"/>
      <c r="Q45" s="262"/>
      <c r="R45" s="262"/>
      <c r="S45" s="263"/>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73"/>
      <c r="BC45" s="274"/>
      <c r="BD45" s="275"/>
      <c r="BE45" s="276"/>
      <c r="BF45" s="264"/>
      <c r="BG45" s="265"/>
      <c r="BH45" s="265"/>
      <c r="BI45" s="265"/>
      <c r="BJ45" s="266"/>
    </row>
    <row r="46" spans="2:62" ht="20.25" customHeight="1">
      <c r="B46" s="247"/>
      <c r="C46" s="288"/>
      <c r="D46" s="286"/>
      <c r="E46" s="139"/>
      <c r="F46" s="140">
        <f>C45</f>
        <v>0</v>
      </c>
      <c r="G46" s="139"/>
      <c r="H46" s="140">
        <f>I45</f>
        <v>0</v>
      </c>
      <c r="I46" s="279"/>
      <c r="J46" s="280"/>
      <c r="K46" s="284"/>
      <c r="L46" s="285"/>
      <c r="M46" s="285"/>
      <c r="N46" s="286"/>
      <c r="O46" s="261"/>
      <c r="P46" s="262"/>
      <c r="Q46" s="262"/>
      <c r="R46" s="262"/>
      <c r="S46" s="263"/>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70">
        <f>IF($BE$3="４週",SUM(W46:AX46),IF($BE$3="暦月",SUM(W46:BA46),""))</f>
        <v>0</v>
      </c>
      <c r="BC46" s="271"/>
      <c r="BD46" s="272">
        <f>IF($BE$3="４週",BB46/4,IF($BE$3="暦月",(BB46/($BE$8/7)),""))</f>
        <v>0</v>
      </c>
      <c r="BE46" s="271"/>
      <c r="BF46" s="267"/>
      <c r="BG46" s="268"/>
      <c r="BH46" s="268"/>
      <c r="BI46" s="268"/>
      <c r="BJ46" s="269"/>
    </row>
    <row r="47" spans="2:62" ht="20.25" customHeight="1">
      <c r="B47" s="246">
        <f>B45+1</f>
        <v>17</v>
      </c>
      <c r="C47" s="287"/>
      <c r="D47" s="283"/>
      <c r="E47" s="139"/>
      <c r="F47" s="140"/>
      <c r="G47" s="139"/>
      <c r="H47" s="140"/>
      <c r="I47" s="277"/>
      <c r="J47" s="278"/>
      <c r="K47" s="281"/>
      <c r="L47" s="282"/>
      <c r="M47" s="282"/>
      <c r="N47" s="283"/>
      <c r="O47" s="261"/>
      <c r="P47" s="262"/>
      <c r="Q47" s="262"/>
      <c r="R47" s="262"/>
      <c r="S47" s="263"/>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73"/>
      <c r="BC47" s="274"/>
      <c r="BD47" s="275"/>
      <c r="BE47" s="276"/>
      <c r="BF47" s="264"/>
      <c r="BG47" s="265"/>
      <c r="BH47" s="265"/>
      <c r="BI47" s="265"/>
      <c r="BJ47" s="266"/>
    </row>
    <row r="48" spans="2:62" ht="20.25" customHeight="1">
      <c r="B48" s="247"/>
      <c r="C48" s="288"/>
      <c r="D48" s="286"/>
      <c r="E48" s="139"/>
      <c r="F48" s="140">
        <f>C47</f>
        <v>0</v>
      </c>
      <c r="G48" s="139"/>
      <c r="H48" s="140">
        <f>I47</f>
        <v>0</v>
      </c>
      <c r="I48" s="279"/>
      <c r="J48" s="280"/>
      <c r="K48" s="284"/>
      <c r="L48" s="285"/>
      <c r="M48" s="285"/>
      <c r="N48" s="286"/>
      <c r="O48" s="261"/>
      <c r="P48" s="262"/>
      <c r="Q48" s="262"/>
      <c r="R48" s="262"/>
      <c r="S48" s="263"/>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70">
        <f>IF($BE$3="４週",SUM(W48:AX48),IF($BE$3="暦月",SUM(W48:BA48),""))</f>
        <v>0</v>
      </c>
      <c r="BC48" s="271"/>
      <c r="BD48" s="272">
        <f>IF($BE$3="４週",BB48/4,IF($BE$3="暦月",(BB48/($BE$8/7)),""))</f>
        <v>0</v>
      </c>
      <c r="BE48" s="271"/>
      <c r="BF48" s="267"/>
      <c r="BG48" s="268"/>
      <c r="BH48" s="268"/>
      <c r="BI48" s="268"/>
      <c r="BJ48" s="269"/>
    </row>
    <row r="49" spans="2:62" ht="20.25" customHeight="1">
      <c r="B49" s="246">
        <f>B47+1</f>
        <v>18</v>
      </c>
      <c r="C49" s="287"/>
      <c r="D49" s="283"/>
      <c r="E49" s="139"/>
      <c r="F49" s="140"/>
      <c r="G49" s="139"/>
      <c r="H49" s="140"/>
      <c r="I49" s="277"/>
      <c r="J49" s="278"/>
      <c r="K49" s="281"/>
      <c r="L49" s="282"/>
      <c r="M49" s="282"/>
      <c r="N49" s="283"/>
      <c r="O49" s="261"/>
      <c r="P49" s="262"/>
      <c r="Q49" s="262"/>
      <c r="R49" s="262"/>
      <c r="S49" s="263"/>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73"/>
      <c r="BC49" s="274"/>
      <c r="BD49" s="275"/>
      <c r="BE49" s="276"/>
      <c r="BF49" s="264"/>
      <c r="BG49" s="265"/>
      <c r="BH49" s="265"/>
      <c r="BI49" s="265"/>
      <c r="BJ49" s="266"/>
    </row>
    <row r="50" spans="2:62" ht="20.25" customHeight="1">
      <c r="B50" s="247"/>
      <c r="C50" s="288"/>
      <c r="D50" s="286"/>
      <c r="E50" s="139"/>
      <c r="F50" s="140">
        <f>C49</f>
        <v>0</v>
      </c>
      <c r="G50" s="139"/>
      <c r="H50" s="140">
        <f>I49</f>
        <v>0</v>
      </c>
      <c r="I50" s="279"/>
      <c r="J50" s="280"/>
      <c r="K50" s="284"/>
      <c r="L50" s="285"/>
      <c r="M50" s="285"/>
      <c r="N50" s="286"/>
      <c r="O50" s="261"/>
      <c r="P50" s="262"/>
      <c r="Q50" s="262"/>
      <c r="R50" s="262"/>
      <c r="S50" s="263"/>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70">
        <f>IF($BE$3="４週",SUM(W50:AX50),IF($BE$3="暦月",SUM(W50:BA50),""))</f>
        <v>0</v>
      </c>
      <c r="BC50" s="271"/>
      <c r="BD50" s="272">
        <f>IF($BE$3="４週",BB50/4,IF($BE$3="暦月",(BB50/($BE$8/7)),""))</f>
        <v>0</v>
      </c>
      <c r="BE50" s="271"/>
      <c r="BF50" s="267"/>
      <c r="BG50" s="268"/>
      <c r="BH50" s="268"/>
      <c r="BI50" s="268"/>
      <c r="BJ50" s="269"/>
    </row>
    <row r="51" spans="2:62" ht="20.25" customHeight="1">
      <c r="B51" s="246">
        <f>B49+1</f>
        <v>19</v>
      </c>
      <c r="C51" s="287"/>
      <c r="D51" s="283"/>
      <c r="E51" s="141"/>
      <c r="F51" s="142"/>
      <c r="G51" s="141"/>
      <c r="H51" s="142"/>
      <c r="I51" s="277"/>
      <c r="J51" s="278"/>
      <c r="K51" s="281"/>
      <c r="L51" s="282"/>
      <c r="M51" s="282"/>
      <c r="N51" s="283"/>
      <c r="O51" s="261"/>
      <c r="P51" s="262"/>
      <c r="Q51" s="262"/>
      <c r="R51" s="262"/>
      <c r="S51" s="263"/>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73"/>
      <c r="BC51" s="274"/>
      <c r="BD51" s="275"/>
      <c r="BE51" s="276"/>
      <c r="BF51" s="264"/>
      <c r="BG51" s="265"/>
      <c r="BH51" s="265"/>
      <c r="BI51" s="265"/>
      <c r="BJ51" s="266"/>
    </row>
    <row r="52" spans="2:62" ht="20.25" customHeight="1">
      <c r="B52" s="247"/>
      <c r="C52" s="288"/>
      <c r="D52" s="286"/>
      <c r="E52" s="139"/>
      <c r="F52" s="140">
        <f>C51</f>
        <v>0</v>
      </c>
      <c r="G52" s="139"/>
      <c r="H52" s="140">
        <f>I51</f>
        <v>0</v>
      </c>
      <c r="I52" s="279"/>
      <c r="J52" s="280"/>
      <c r="K52" s="284"/>
      <c r="L52" s="285"/>
      <c r="M52" s="285"/>
      <c r="N52" s="286"/>
      <c r="O52" s="261"/>
      <c r="P52" s="262"/>
      <c r="Q52" s="262"/>
      <c r="R52" s="262"/>
      <c r="S52" s="263"/>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70">
        <f>IF($BE$3="４週",SUM(W52:AX52),IF($BE$3="暦月",SUM(W52:BA52),""))</f>
        <v>0</v>
      </c>
      <c r="BC52" s="271"/>
      <c r="BD52" s="272">
        <f>IF($BE$3="４週",BB52/4,IF($BE$3="暦月",(BB52/($BE$8/7)),""))</f>
        <v>0</v>
      </c>
      <c r="BE52" s="271"/>
      <c r="BF52" s="267"/>
      <c r="BG52" s="268"/>
      <c r="BH52" s="268"/>
      <c r="BI52" s="268"/>
      <c r="BJ52" s="269"/>
    </row>
    <row r="53" spans="2:62" ht="20.25" customHeight="1">
      <c r="B53" s="246">
        <f>B51+1</f>
        <v>20</v>
      </c>
      <c r="C53" s="287"/>
      <c r="D53" s="283"/>
      <c r="E53" s="141"/>
      <c r="F53" s="142"/>
      <c r="G53" s="141"/>
      <c r="H53" s="142"/>
      <c r="I53" s="277"/>
      <c r="J53" s="278"/>
      <c r="K53" s="281"/>
      <c r="L53" s="282"/>
      <c r="M53" s="282"/>
      <c r="N53" s="283"/>
      <c r="O53" s="261"/>
      <c r="P53" s="262"/>
      <c r="Q53" s="262"/>
      <c r="R53" s="262"/>
      <c r="S53" s="263"/>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73"/>
      <c r="BC53" s="274"/>
      <c r="BD53" s="275"/>
      <c r="BE53" s="276"/>
      <c r="BF53" s="264"/>
      <c r="BG53" s="265"/>
      <c r="BH53" s="265"/>
      <c r="BI53" s="265"/>
      <c r="BJ53" s="266"/>
    </row>
    <row r="54" spans="2:62" ht="20.25" customHeight="1">
      <c r="B54" s="247"/>
      <c r="C54" s="295"/>
      <c r="D54" s="296"/>
      <c r="E54" s="181"/>
      <c r="F54" s="182">
        <f>C53</f>
        <v>0</v>
      </c>
      <c r="G54" s="181"/>
      <c r="H54" s="182">
        <f>I53</f>
        <v>0</v>
      </c>
      <c r="I54" s="297"/>
      <c r="J54" s="298"/>
      <c r="K54" s="299"/>
      <c r="L54" s="300"/>
      <c r="M54" s="300"/>
      <c r="N54" s="296"/>
      <c r="O54" s="261"/>
      <c r="P54" s="262"/>
      <c r="Q54" s="262"/>
      <c r="R54" s="262"/>
      <c r="S54" s="263"/>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70">
        <f>IF($BE$3="４週",SUM(W54:AX54),IF($BE$3="暦月",SUM(W54:BA54),""))</f>
        <v>0</v>
      </c>
      <c r="BC54" s="271"/>
      <c r="BD54" s="272">
        <f>IF($BE$3="４週",BB54/4,IF($BE$3="暦月",(BB54/($BE$8/7)),""))</f>
        <v>0</v>
      </c>
      <c r="BE54" s="271"/>
      <c r="BF54" s="267"/>
      <c r="BG54" s="268"/>
      <c r="BH54" s="268"/>
      <c r="BI54" s="268"/>
      <c r="BJ54" s="269"/>
    </row>
    <row r="55" spans="2:62" ht="20.25" customHeight="1">
      <c r="B55" s="48"/>
      <c r="C55" s="67"/>
      <c r="D55" s="67"/>
      <c r="E55" s="67"/>
      <c r="F55" s="67"/>
      <c r="G55" s="67"/>
      <c r="H55" s="67"/>
      <c r="I55" s="155"/>
      <c r="J55" s="155"/>
      <c r="K55" s="67"/>
      <c r="L55" s="67"/>
      <c r="M55" s="67"/>
      <c r="N55" s="67"/>
      <c r="O55" s="156"/>
      <c r="P55" s="156"/>
      <c r="Q55" s="156"/>
      <c r="R55" s="68"/>
      <c r="S55" s="68"/>
      <c r="T55" s="68"/>
      <c r="U55" s="69"/>
      <c r="V55" s="70"/>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2"/>
      <c r="BE55" s="72"/>
      <c r="BF55" s="156"/>
      <c r="BG55" s="156"/>
      <c r="BH55" s="156"/>
      <c r="BI55" s="156"/>
      <c r="BJ55" s="156"/>
    </row>
    <row r="56" spans="2:62" ht="20.25" customHeight="1"/>
    <row r="57" spans="2:62" ht="20.25" customHeight="1"/>
    <row r="58" spans="2:62" ht="20.25" customHeight="1"/>
    <row r="59" spans="2:62" ht="20.25" customHeight="1"/>
    <row r="60" spans="2:62" ht="20.25" customHeight="1"/>
    <row r="61" spans="2:62" ht="20.25" customHeight="1"/>
    <row r="62" spans="2:62" ht="20.25" customHeight="1"/>
    <row r="63" spans="2:62" ht="20.25" customHeight="1"/>
    <row r="64" spans="2:6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95" spans="43:57">
      <c r="AQ95" s="13"/>
      <c r="AR95" s="13"/>
      <c r="AS95" s="13"/>
      <c r="AT95" s="13"/>
      <c r="AU95" s="13"/>
      <c r="AV95" s="13"/>
      <c r="AW95" s="13"/>
      <c r="AX95" s="13"/>
      <c r="AY95" s="13"/>
      <c r="AZ95" s="10"/>
      <c r="BA95" s="10"/>
      <c r="BB95" s="10"/>
      <c r="BC95" s="10"/>
      <c r="BD95" s="10"/>
      <c r="BE95" s="10"/>
    </row>
    <row r="96" spans="43:57">
      <c r="AQ96" s="13"/>
      <c r="AR96" s="13"/>
      <c r="AS96" s="13"/>
      <c r="AT96" s="13"/>
      <c r="AU96" s="13"/>
      <c r="AV96" s="13"/>
      <c r="AW96" s="13"/>
      <c r="AX96" s="13"/>
      <c r="AY96" s="13"/>
      <c r="AZ96" s="10"/>
      <c r="BA96" s="10"/>
      <c r="BB96" s="10"/>
      <c r="BC96" s="10"/>
      <c r="BD96" s="10"/>
      <c r="BE96" s="10"/>
    </row>
    <row r="101" spans="1:59">
      <c r="A101" s="11"/>
      <c r="B101" s="11"/>
      <c r="C101" s="12"/>
      <c r="D101" s="12"/>
      <c r="E101" s="12"/>
      <c r="F101" s="12"/>
      <c r="G101" s="12"/>
      <c r="H101" s="12"/>
      <c r="I101" s="12"/>
      <c r="J101" s="12"/>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BF101" s="10"/>
      <c r="BG101" s="10"/>
    </row>
    <row r="102" spans="1:59">
      <c r="A102" s="11"/>
      <c r="B102" s="11"/>
      <c r="C102" s="12"/>
      <c r="D102" s="12"/>
      <c r="E102" s="12"/>
      <c r="F102" s="12"/>
      <c r="G102" s="12"/>
      <c r="H102" s="12"/>
      <c r="I102" s="12"/>
      <c r="J102" s="12"/>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BF102" s="10"/>
      <c r="BG102" s="10"/>
    </row>
    <row r="103" spans="1:59">
      <c r="A103" s="11"/>
      <c r="B103" s="11"/>
      <c r="C103" s="14"/>
      <c r="D103" s="14"/>
      <c r="E103" s="14"/>
      <c r="F103" s="14"/>
      <c r="G103" s="14"/>
      <c r="H103" s="14"/>
      <c r="I103" s="14"/>
      <c r="J103" s="14"/>
      <c r="K103" s="12"/>
      <c r="L103" s="12"/>
      <c r="M103" s="11"/>
      <c r="N103" s="11"/>
      <c r="O103" s="11"/>
      <c r="P103" s="11"/>
      <c r="Q103" s="11"/>
      <c r="R103" s="11"/>
    </row>
    <row r="104" spans="1:59">
      <c r="A104" s="11"/>
      <c r="B104" s="11"/>
      <c r="C104" s="14"/>
      <c r="D104" s="14"/>
      <c r="E104" s="14"/>
      <c r="F104" s="14"/>
      <c r="G104" s="14"/>
      <c r="H104" s="14"/>
      <c r="I104" s="14"/>
      <c r="J104" s="14"/>
      <c r="K104" s="12"/>
      <c r="L104" s="12"/>
      <c r="M104" s="11"/>
      <c r="N104" s="11"/>
      <c r="O104" s="11"/>
      <c r="P104" s="11"/>
      <c r="Q104" s="11"/>
      <c r="R104" s="11"/>
    </row>
    <row r="105" spans="1:59">
      <c r="C105" s="3"/>
      <c r="D105" s="3"/>
      <c r="E105" s="3"/>
      <c r="F105" s="3"/>
      <c r="G105" s="3"/>
      <c r="H105" s="3"/>
      <c r="I105" s="3"/>
      <c r="J105" s="3"/>
    </row>
    <row r="106" spans="1:59">
      <c r="C106" s="3"/>
      <c r="D106" s="3"/>
      <c r="E106" s="3"/>
      <c r="F106" s="3"/>
      <c r="G106" s="3"/>
      <c r="H106" s="3"/>
      <c r="I106" s="3"/>
      <c r="J106" s="3"/>
    </row>
    <row r="107" spans="1:59">
      <c r="C107" s="3"/>
      <c r="D107" s="3"/>
      <c r="E107" s="3"/>
      <c r="F107" s="3"/>
      <c r="G107" s="3"/>
      <c r="H107" s="3"/>
      <c r="I107" s="3"/>
      <c r="J107" s="3"/>
    </row>
    <row r="108" spans="1:59">
      <c r="C108" s="3"/>
      <c r="D108" s="3"/>
      <c r="E108" s="3"/>
      <c r="F108" s="3"/>
      <c r="G108" s="3"/>
      <c r="H108" s="3"/>
      <c r="I108" s="3"/>
      <c r="J108" s="3"/>
    </row>
  </sheetData>
  <sheetProtection insertRows="0" deleteRows="0"/>
  <mergeCells count="2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s>
  <phoneticPr fontId="2"/>
  <conditionalFormatting sqref="W16:BE16">
    <cfRule type="expression" dxfId="19" priority="171">
      <formula>INDIRECT(ADDRESS(ROW(),COLUMN()))=TRUNC(INDIRECT(ADDRESS(ROW(),COLUMN())))</formula>
    </cfRule>
  </conditionalFormatting>
  <conditionalFormatting sqref="W18:BE18">
    <cfRule type="expression" dxfId="18" priority="200">
      <formula>INDIRECT(ADDRESS(ROW(),COLUMN()))=TRUNC(INDIRECT(ADDRESS(ROW(),COLUMN())))</formula>
    </cfRule>
  </conditionalFormatting>
  <conditionalFormatting sqref="W20:BE20">
    <cfRule type="expression" dxfId="17" priority="170">
      <formula>INDIRECT(ADDRESS(ROW(),COLUMN()))=TRUNC(INDIRECT(ADDRESS(ROW(),COLUMN())))</formula>
    </cfRule>
  </conditionalFormatting>
  <conditionalFormatting sqref="W22:BE22">
    <cfRule type="expression" dxfId="16" priority="169">
      <formula>INDIRECT(ADDRESS(ROW(),COLUMN()))=TRUNC(INDIRECT(ADDRESS(ROW(),COLUMN())))</formula>
    </cfRule>
  </conditionalFormatting>
  <conditionalFormatting sqref="W24:BE24">
    <cfRule type="expression" dxfId="15" priority="168">
      <formula>INDIRECT(ADDRESS(ROW(),COLUMN()))=TRUNC(INDIRECT(ADDRESS(ROW(),COLUMN())))</formula>
    </cfRule>
  </conditionalFormatting>
  <conditionalFormatting sqref="W26:BE26">
    <cfRule type="expression" dxfId="14" priority="167">
      <formula>INDIRECT(ADDRESS(ROW(),COLUMN()))=TRUNC(INDIRECT(ADDRESS(ROW(),COLUMN())))</formula>
    </cfRule>
  </conditionalFormatting>
  <conditionalFormatting sqref="W28:BE28">
    <cfRule type="expression" dxfId="13" priority="166">
      <formula>INDIRECT(ADDRESS(ROW(),COLUMN()))=TRUNC(INDIRECT(ADDRESS(ROW(),COLUMN())))</formula>
    </cfRule>
  </conditionalFormatting>
  <conditionalFormatting sqref="W30:BE30">
    <cfRule type="expression" dxfId="12" priority="165">
      <formula>INDIRECT(ADDRESS(ROW(),COLUMN()))=TRUNC(INDIRECT(ADDRESS(ROW(),COLUMN())))</formula>
    </cfRule>
  </conditionalFormatting>
  <conditionalFormatting sqref="W32:BE32">
    <cfRule type="expression" dxfId="11" priority="164">
      <formula>INDIRECT(ADDRESS(ROW(),COLUMN()))=TRUNC(INDIRECT(ADDRESS(ROW(),COLUMN())))</formula>
    </cfRule>
  </conditionalFormatting>
  <conditionalFormatting sqref="W34:BE34">
    <cfRule type="expression" dxfId="10" priority="163">
      <formula>INDIRECT(ADDRESS(ROW(),COLUMN()))=TRUNC(INDIRECT(ADDRESS(ROW(),COLUMN())))</formula>
    </cfRule>
  </conditionalFormatting>
  <conditionalFormatting sqref="W36:BE36">
    <cfRule type="expression" dxfId="9" priority="162">
      <formula>INDIRECT(ADDRESS(ROW(),COLUMN()))=TRUNC(INDIRECT(ADDRESS(ROW(),COLUMN())))</formula>
    </cfRule>
  </conditionalFormatting>
  <conditionalFormatting sqref="W38:BE38">
    <cfRule type="expression" dxfId="8" priority="161">
      <formula>INDIRECT(ADDRESS(ROW(),COLUMN()))=TRUNC(INDIRECT(ADDRESS(ROW(),COLUMN())))</formula>
    </cfRule>
  </conditionalFormatting>
  <conditionalFormatting sqref="W40:BE40">
    <cfRule type="expression" dxfId="7" priority="160">
      <formula>INDIRECT(ADDRESS(ROW(),COLUMN()))=TRUNC(INDIRECT(ADDRESS(ROW(),COLUMN())))</formula>
    </cfRule>
  </conditionalFormatting>
  <conditionalFormatting sqref="W42:BE42">
    <cfRule type="expression" dxfId="6" priority="159">
      <formula>INDIRECT(ADDRESS(ROW(),COLUMN()))=TRUNC(INDIRECT(ADDRESS(ROW(),COLUMN())))</formula>
    </cfRule>
  </conditionalFormatting>
  <conditionalFormatting sqref="W44:BE44">
    <cfRule type="expression" dxfId="5" priority="158">
      <formula>INDIRECT(ADDRESS(ROW(),COLUMN()))=TRUNC(INDIRECT(ADDRESS(ROW(),COLUMN())))</formula>
    </cfRule>
  </conditionalFormatting>
  <conditionalFormatting sqref="W46:BE46">
    <cfRule type="expression" dxfId="4" priority="157">
      <formula>INDIRECT(ADDRESS(ROW(),COLUMN()))=TRUNC(INDIRECT(ADDRESS(ROW(),COLUMN())))</formula>
    </cfRule>
  </conditionalFormatting>
  <conditionalFormatting sqref="W48:BE48">
    <cfRule type="expression" dxfId="3" priority="156">
      <formula>INDIRECT(ADDRESS(ROW(),COLUMN()))=TRUNC(INDIRECT(ADDRESS(ROW(),COLUMN())))</formula>
    </cfRule>
  </conditionalFormatting>
  <conditionalFormatting sqref="W50:BE50">
    <cfRule type="expression" dxfId="2" priority="155">
      <formula>INDIRECT(ADDRESS(ROW(),COLUMN()))=TRUNC(INDIRECT(ADDRESS(ROW(),COLUMN())))</formula>
    </cfRule>
  </conditionalFormatting>
  <conditionalFormatting sqref="W52:BE52">
    <cfRule type="expression" dxfId="1" priority="154">
      <formula>INDIRECT(ADDRESS(ROW(),COLUMN()))=TRUNC(INDIRECT(ADDRESS(ROW(),COLUMN())))</formula>
    </cfRule>
  </conditionalFormatting>
  <conditionalFormatting sqref="W54:BE54">
    <cfRule type="expression" dxfId="0" priority="153">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5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xr:uid="{00000000-0002-0000-0200-000005000000}">
      <formula1>シフト記号表</formula1>
    </dataValidation>
    <dataValidation type="list" allowBlank="1" showInputMessage="1" sqref="I15:J54" xr:uid="{00000000-0002-0000-0200-000006000000}">
      <formula1>"A, B, C, D"</formula1>
    </dataValidation>
    <dataValidation type="list" errorStyle="warning" allowBlank="1" showInputMessage="1" error="リストにない場合のみ、入力してください。" sqref="K15:N5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election activeCell="J11" sqref="J11"/>
    </sheetView>
  </sheetViews>
  <sheetFormatPr defaultColWidth="9" defaultRowHeight="26.5"/>
  <cols>
    <col min="1" max="1" width="1.58203125" style="79" customWidth="1"/>
    <col min="2" max="2" width="5.58203125" style="78" customWidth="1"/>
    <col min="3" max="3" width="10.58203125" style="78" customWidth="1"/>
    <col min="4" max="4" width="10.58203125" style="78" hidden="1" customWidth="1"/>
    <col min="5" max="5" width="3.33203125" style="78" bestFit="1" customWidth="1"/>
    <col min="6" max="6" width="15.58203125" style="79" customWidth="1"/>
    <col min="7" max="7" width="3.33203125" style="79" bestFit="1" customWidth="1"/>
    <col min="8" max="8" width="15.58203125" style="79" customWidth="1"/>
    <col min="9" max="9" width="3.33203125" style="79" bestFit="1" customWidth="1"/>
    <col min="10" max="10" width="15.58203125" style="78" customWidth="1"/>
    <col min="11" max="11" width="3.33203125" style="79" bestFit="1" customWidth="1"/>
    <col min="12" max="12" width="15.58203125" style="79" customWidth="1"/>
    <col min="13" max="13" width="3.33203125" style="79" customWidth="1"/>
    <col min="14" max="14" width="50.582031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372" t="s">
        <v>34</v>
      </c>
      <c r="G4" s="372"/>
      <c r="H4" s="372"/>
      <c r="I4" s="372"/>
      <c r="J4" s="372"/>
      <c r="K4" s="372"/>
      <c r="L4" s="372"/>
      <c r="N4" s="372" t="s">
        <v>120</v>
      </c>
    </row>
    <row r="5" spans="2:14">
      <c r="B5" s="78" t="s">
        <v>20</v>
      </c>
      <c r="C5" s="78" t="s">
        <v>4</v>
      </c>
      <c r="F5" s="78" t="s">
        <v>121</v>
      </c>
      <c r="G5" s="78"/>
      <c r="H5" s="78" t="s">
        <v>122</v>
      </c>
      <c r="J5" s="78" t="s">
        <v>35</v>
      </c>
      <c r="L5" s="78" t="s">
        <v>34</v>
      </c>
      <c r="N5" s="372"/>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c r="G8" s="84" t="s">
        <v>17</v>
      </c>
      <c r="H8" s="87"/>
      <c r="I8" s="88" t="s">
        <v>37</v>
      </c>
      <c r="J8" s="87">
        <v>0</v>
      </c>
      <c r="K8" s="89" t="s">
        <v>2</v>
      </c>
      <c r="L8" s="90" t="str">
        <f>IF(OR(F8="",H8=""),"",(H8+IF(F8&gt;H8,1,0)-F8-J8)*24)</f>
        <v/>
      </c>
      <c r="N8" s="91"/>
    </row>
    <row r="9" spans="2:14">
      <c r="B9" s="84">
        <v>4</v>
      </c>
      <c r="C9" s="85" t="s">
        <v>41</v>
      </c>
      <c r="D9" s="86" t="str">
        <f t="shared" si="0"/>
        <v>d</v>
      </c>
      <c r="E9" s="84" t="s">
        <v>16</v>
      </c>
      <c r="F9" s="87"/>
      <c r="G9" s="84" t="s">
        <v>17</v>
      </c>
      <c r="H9" s="87"/>
      <c r="I9" s="88" t="s">
        <v>37</v>
      </c>
      <c r="J9" s="87">
        <v>0</v>
      </c>
      <c r="K9" s="89" t="s">
        <v>2</v>
      </c>
      <c r="L9" s="90" t="str">
        <f>IF(OR(F9="",H9=""),"",(H9+IF(F9&gt;H9,1,0)-F9-J9)*24)</f>
        <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c r="B40" s="84"/>
      <c r="C40" s="94" t="s">
        <v>36</v>
      </c>
      <c r="D40" s="86"/>
      <c r="E40" s="84" t="s">
        <v>16</v>
      </c>
      <c r="F40" s="87">
        <v>0.6875</v>
      </c>
      <c r="G40" s="84" t="s">
        <v>17</v>
      </c>
      <c r="H40" s="87">
        <v>0.83333333333333337</v>
      </c>
      <c r="I40" s="88" t="s">
        <v>37</v>
      </c>
      <c r="J40" s="87">
        <v>0</v>
      </c>
      <c r="K40" s="89" t="s">
        <v>2</v>
      </c>
      <c r="L40" s="90">
        <f t="shared" si="2"/>
        <v>3.5000000000000009</v>
      </c>
      <c r="N40" s="91"/>
    </row>
    <row r="41" spans="2:1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cols>
    <col min="1" max="1" width="1.33203125" style="20" customWidth="1"/>
    <col min="2" max="3" width="9" style="20"/>
    <col min="4" max="4" width="40.58203125" style="20" customWidth="1"/>
    <col min="5" max="16384" width="9" style="20"/>
  </cols>
  <sheetData>
    <row r="1" spans="2:11">
      <c r="B1" s="20" t="s">
        <v>90</v>
      </c>
      <c r="D1" s="45"/>
      <c r="E1" s="45"/>
      <c r="F1" s="45"/>
    </row>
    <row r="2" spans="2:11" s="47" customFormat="1" ht="20.25" customHeight="1">
      <c r="B2" s="46" t="s">
        <v>177</v>
      </c>
      <c r="C2" s="46"/>
      <c r="D2" s="45"/>
      <c r="E2" s="45"/>
      <c r="F2" s="45"/>
    </row>
    <row r="3" spans="2:11" s="47" customFormat="1" ht="20.25" customHeight="1">
      <c r="B3" s="46"/>
      <c r="C3" s="46"/>
      <c r="D3" s="45"/>
      <c r="E3" s="45"/>
      <c r="F3" s="45"/>
    </row>
    <row r="4" spans="2:11" s="52" customFormat="1" ht="20.25" customHeight="1">
      <c r="B4" s="75"/>
      <c r="C4" s="45" t="s">
        <v>116</v>
      </c>
      <c r="D4" s="45"/>
      <c r="F4" s="373" t="s">
        <v>117</v>
      </c>
      <c r="G4" s="373"/>
      <c r="H4" s="373"/>
      <c r="I4" s="373"/>
      <c r="J4" s="373"/>
      <c r="K4" s="373"/>
    </row>
    <row r="5" spans="2:11" s="52" customFormat="1" ht="20.25" customHeight="1">
      <c r="B5" s="76"/>
      <c r="C5" s="45" t="s">
        <v>118</v>
      </c>
      <c r="D5" s="45"/>
      <c r="F5" s="373"/>
      <c r="G5" s="373"/>
      <c r="H5" s="373"/>
      <c r="I5" s="373"/>
      <c r="J5" s="373"/>
      <c r="K5" s="373"/>
    </row>
    <row r="6" spans="2:11" s="47" customFormat="1" ht="20.25" customHeight="1">
      <c r="B6" s="49" t="s">
        <v>111</v>
      </c>
      <c r="C6" s="45"/>
      <c r="D6" s="45"/>
      <c r="E6" s="48"/>
      <c r="F6" s="50"/>
    </row>
    <row r="7" spans="2:11" s="47" customFormat="1" ht="20.25" customHeight="1">
      <c r="B7" s="46"/>
      <c r="C7" s="46"/>
      <c r="D7" s="45"/>
      <c r="E7" s="48"/>
      <c r="F7" s="50"/>
    </row>
    <row r="8" spans="2:11" s="47" customFormat="1" ht="20.25" customHeight="1">
      <c r="B8" s="45" t="s">
        <v>91</v>
      </c>
      <c r="C8" s="46"/>
      <c r="D8" s="45"/>
      <c r="E8" s="48"/>
      <c r="F8" s="50"/>
    </row>
    <row r="9" spans="2:11" s="47" customFormat="1" ht="20.25" customHeight="1">
      <c r="B9" s="46"/>
      <c r="C9" s="46"/>
      <c r="D9" s="45"/>
      <c r="E9" s="45"/>
      <c r="F9" s="45"/>
    </row>
    <row r="10" spans="2:11" s="47" customFormat="1" ht="20.25" customHeight="1">
      <c r="B10" s="45" t="s">
        <v>136</v>
      </c>
      <c r="C10" s="46"/>
      <c r="D10" s="45"/>
      <c r="E10" s="45"/>
      <c r="F10" s="45"/>
    </row>
    <row r="11" spans="2:11" s="47" customFormat="1" ht="20.25" customHeight="1">
      <c r="B11" s="45"/>
      <c r="C11" s="46"/>
      <c r="D11" s="45"/>
    </row>
    <row r="12" spans="2:11" s="47" customFormat="1" ht="20.25" customHeight="1">
      <c r="B12" s="45" t="s">
        <v>141</v>
      </c>
      <c r="C12" s="46"/>
      <c r="D12" s="45"/>
    </row>
    <row r="13" spans="2:11" s="47" customFormat="1" ht="20.25" customHeight="1">
      <c r="B13" s="45"/>
      <c r="C13" s="46"/>
      <c r="D13" s="45"/>
    </row>
    <row r="14" spans="2:11" s="47" customFormat="1" ht="20.25" customHeight="1">
      <c r="B14" s="45" t="s">
        <v>137</v>
      </c>
      <c r="C14" s="46"/>
      <c r="D14" s="45"/>
    </row>
    <row r="15" spans="2:11" s="47" customFormat="1" ht="20.25" customHeight="1">
      <c r="B15" s="45"/>
      <c r="C15" s="46"/>
      <c r="D15" s="45"/>
    </row>
    <row r="16" spans="2:11" s="47" customFormat="1" ht="17.25" customHeight="1">
      <c r="B16" s="45" t="s">
        <v>165</v>
      </c>
      <c r="C16" s="45"/>
      <c r="D16" s="45"/>
    </row>
    <row r="17" spans="2:25" s="47" customFormat="1" ht="17.25" customHeight="1">
      <c r="B17" s="45" t="s">
        <v>107</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70</v>
      </c>
    </row>
    <row r="21" spans="2:25" s="47" customFormat="1" ht="17.25" customHeight="1">
      <c r="B21" s="45"/>
      <c r="C21" s="22">
        <v>2</v>
      </c>
      <c r="D21" s="51" t="s">
        <v>163</v>
      </c>
    </row>
    <row r="22" spans="2:25" s="47" customFormat="1" ht="17.25" customHeight="1">
      <c r="B22" s="45"/>
      <c r="C22" s="22">
        <v>3</v>
      </c>
      <c r="D22" s="51" t="s">
        <v>164</v>
      </c>
    </row>
    <row r="23" spans="2:25" s="47" customFormat="1" ht="17.25" customHeight="1">
      <c r="B23" s="45"/>
      <c r="C23" s="48"/>
      <c r="D23" s="50"/>
    </row>
    <row r="24" spans="2:25" s="47" customFormat="1" ht="20.25" customHeight="1">
      <c r="B24" s="45" t="s">
        <v>176</v>
      </c>
      <c r="C24" s="46"/>
      <c r="D24" s="45"/>
    </row>
    <row r="25" spans="2:25" s="47" customFormat="1" ht="20.25" customHeight="1">
      <c r="B25" s="45"/>
      <c r="C25" s="46"/>
      <c r="D25" s="45"/>
    </row>
    <row r="26" spans="2:25" s="47" customFormat="1" ht="17.25" customHeight="1">
      <c r="B26" s="45" t="s">
        <v>166</v>
      </c>
      <c r="C26" s="45"/>
      <c r="D26" s="45"/>
      <c r="E26" s="52"/>
      <c r="F26" s="52"/>
    </row>
    <row r="27" spans="2:25" s="47" customFormat="1" ht="17.25" customHeight="1">
      <c r="B27" s="45" t="s">
        <v>92</v>
      </c>
      <c r="C27" s="45"/>
      <c r="D27" s="45"/>
      <c r="E27" s="52"/>
      <c r="F27" s="52"/>
    </row>
    <row r="28" spans="2:25" s="47" customFormat="1" ht="17.25" customHeight="1">
      <c r="B28" s="45"/>
      <c r="C28" s="45"/>
      <c r="D28" s="45"/>
      <c r="E28" s="52"/>
      <c r="F28" s="52"/>
      <c r="G28" s="53"/>
      <c r="H28" s="53"/>
      <c r="J28" s="53"/>
      <c r="K28" s="53"/>
      <c r="L28" s="53"/>
      <c r="M28" s="53"/>
      <c r="N28" s="53"/>
      <c r="O28" s="53"/>
      <c r="R28" s="53"/>
      <c r="S28" s="53"/>
      <c r="T28" s="53"/>
      <c r="W28" s="53"/>
      <c r="X28" s="53"/>
      <c r="Y28" s="53"/>
    </row>
    <row r="29" spans="2:25" s="47" customFormat="1" ht="17.25" customHeight="1">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c r="B34" s="45"/>
      <c r="C34" s="45"/>
      <c r="D34" s="45"/>
      <c r="E34" s="52"/>
      <c r="F34" s="52"/>
      <c r="G34" s="53"/>
      <c r="H34" s="53"/>
      <c r="J34" s="53"/>
      <c r="K34" s="53"/>
      <c r="L34" s="53"/>
      <c r="M34" s="53"/>
      <c r="N34" s="53"/>
      <c r="O34" s="53"/>
      <c r="R34" s="53"/>
      <c r="S34" s="53"/>
      <c r="T34" s="53"/>
      <c r="W34" s="53"/>
      <c r="X34" s="53"/>
      <c r="Y34" s="53"/>
    </row>
    <row r="35" spans="2:51" s="47" customFormat="1" ht="17.25" customHeight="1">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c r="B38" s="45"/>
      <c r="C38" s="45"/>
      <c r="D38" s="45"/>
      <c r="E38" s="54"/>
      <c r="F38" s="53"/>
      <c r="G38" s="53"/>
      <c r="H38" s="53"/>
      <c r="J38" s="53"/>
      <c r="K38" s="53"/>
      <c r="L38" s="53"/>
      <c r="M38" s="53"/>
      <c r="N38" s="53"/>
      <c r="O38" s="53"/>
      <c r="R38" s="53"/>
      <c r="S38" s="53"/>
      <c r="T38" s="53"/>
      <c r="W38" s="53"/>
      <c r="X38" s="53"/>
      <c r="Y38" s="53"/>
    </row>
    <row r="39" spans="2:51" s="47" customFormat="1" ht="17.25" customHeight="1">
      <c r="B39" s="45" t="s">
        <v>167</v>
      </c>
      <c r="C39" s="45"/>
      <c r="D39" s="45"/>
    </row>
    <row r="40" spans="2:51" s="47" customFormat="1" ht="17.25" customHeight="1">
      <c r="B40" s="45" t="s">
        <v>108</v>
      </c>
      <c r="C40" s="45"/>
      <c r="D40" s="45"/>
      <c r="AH40" s="21"/>
      <c r="AI40" s="21"/>
      <c r="AJ40" s="21"/>
      <c r="AK40" s="21"/>
      <c r="AL40" s="21"/>
      <c r="AM40" s="21"/>
      <c r="AN40" s="21"/>
      <c r="AO40" s="21"/>
      <c r="AP40" s="21"/>
      <c r="AQ40" s="21"/>
      <c r="AR40" s="21"/>
      <c r="AS40" s="21"/>
    </row>
    <row r="41" spans="2:51" s="47" customFormat="1" ht="17.25" customHeight="1">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c r="F42" s="21"/>
    </row>
    <row r="43" spans="2:51" s="47" customFormat="1" ht="17.25" customHeight="1">
      <c r="B43" s="45" t="s">
        <v>168</v>
      </c>
      <c r="C43" s="45"/>
    </row>
    <row r="44" spans="2:51" s="47" customFormat="1" ht="17.25" customHeight="1">
      <c r="B44" s="45"/>
      <c r="C44" s="45"/>
    </row>
    <row r="45" spans="2:51" s="47" customFormat="1" ht="17.25" customHeight="1">
      <c r="B45" s="45" t="s">
        <v>169</v>
      </c>
      <c r="C45" s="45"/>
    </row>
    <row r="46" spans="2:51" s="47" customFormat="1" ht="17.25" customHeight="1">
      <c r="B46" s="45" t="s">
        <v>139</v>
      </c>
      <c r="C46" s="45"/>
    </row>
    <row r="47" spans="2:51" s="47" customFormat="1" ht="17.25" customHeight="1">
      <c r="B47" s="45"/>
      <c r="C47" s="45"/>
    </row>
    <row r="48" spans="2:51" s="47" customFormat="1" ht="17.25" customHeight="1">
      <c r="B48" s="45" t="s">
        <v>170</v>
      </c>
      <c r="C48" s="45"/>
    </row>
    <row r="49" spans="2:4" s="47" customFormat="1" ht="17.25" customHeight="1">
      <c r="B49" s="45" t="s">
        <v>97</v>
      </c>
      <c r="C49" s="45"/>
    </row>
    <row r="50" spans="2:4" s="47" customFormat="1" ht="17.25" customHeight="1">
      <c r="B50" s="45"/>
      <c r="C50" s="45"/>
    </row>
    <row r="51" spans="2:4" s="47" customFormat="1" ht="17.25" customHeight="1">
      <c r="B51" s="45" t="s">
        <v>171</v>
      </c>
      <c r="C51" s="45"/>
      <c r="D51" s="45"/>
    </row>
    <row r="52" spans="2:4" s="47" customFormat="1" ht="17.25" customHeight="1">
      <c r="B52" s="45"/>
      <c r="C52" s="45"/>
      <c r="D52" s="45"/>
    </row>
    <row r="53" spans="2:4" s="47" customFormat="1" ht="17.25" customHeight="1">
      <c r="B53" s="52" t="s">
        <v>172</v>
      </c>
      <c r="C53" s="52"/>
      <c r="D53" s="45"/>
    </row>
    <row r="54" spans="2:4" s="47" customFormat="1" ht="17.25" customHeight="1">
      <c r="B54" s="52" t="s">
        <v>98</v>
      </c>
      <c r="C54" s="52"/>
      <c r="D54" s="45"/>
    </row>
    <row r="55" spans="2:4" s="47" customFormat="1" ht="17.25" customHeight="1">
      <c r="B55" s="52" t="s">
        <v>140</v>
      </c>
    </row>
    <row r="56" spans="2:4" s="47" customFormat="1" ht="17.25" customHeight="1">
      <c r="B56" s="52"/>
    </row>
    <row r="57" spans="2:4" ht="18.75" customHeight="1"/>
    <row r="58" spans="2:4" ht="18.75" customHeight="1"/>
    <row r="59" spans="2:4" ht="18.75" customHeight="1"/>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cols>
    <col min="1" max="1" width="1.83203125" style="20" customWidth="1"/>
    <col min="2" max="2" width="11.5" style="20" customWidth="1"/>
    <col min="3" max="12" width="40.58203125" style="20" customWidth="1"/>
    <col min="13" max="16384" width="9" style="20"/>
  </cols>
  <sheetData>
    <row r="1" spans="2:4">
      <c r="B1" s="21" t="s">
        <v>82</v>
      </c>
      <c r="C1" s="21"/>
      <c r="D1" s="21"/>
    </row>
    <row r="2" spans="2:4">
      <c r="B2" s="21"/>
      <c r="C2" s="21"/>
      <c r="D2" s="21"/>
    </row>
    <row r="3" spans="2:4">
      <c r="B3" s="22" t="s">
        <v>83</v>
      </c>
      <c r="C3" s="22" t="s">
        <v>84</v>
      </c>
      <c r="D3" s="21"/>
    </row>
    <row r="4" spans="2:4">
      <c r="B4" s="73">
        <v>1</v>
      </c>
      <c r="C4" s="74" t="s">
        <v>173</v>
      </c>
      <c r="D4" s="21"/>
    </row>
    <row r="5" spans="2:4">
      <c r="B5" s="73">
        <v>2</v>
      </c>
      <c r="C5" s="74" t="s">
        <v>100</v>
      </c>
      <c r="D5" s="21"/>
    </row>
    <row r="6" spans="2:4">
      <c r="B6" s="73">
        <v>3</v>
      </c>
      <c r="C6" s="74" t="s">
        <v>100</v>
      </c>
      <c r="D6" s="21"/>
    </row>
    <row r="7" spans="2:4">
      <c r="B7" s="73">
        <v>4</v>
      </c>
      <c r="C7" s="74" t="s">
        <v>100</v>
      </c>
      <c r="D7" s="21"/>
    </row>
    <row r="8" spans="2:4">
      <c r="B8" s="73">
        <v>5</v>
      </c>
      <c r="C8" s="74" t="s">
        <v>100</v>
      </c>
      <c r="D8" s="21"/>
    </row>
    <row r="9" spans="2:4">
      <c r="B9" s="73">
        <v>6</v>
      </c>
      <c r="C9" s="74" t="s">
        <v>100</v>
      </c>
    </row>
    <row r="10" spans="2:4">
      <c r="B10" s="73">
        <v>7</v>
      </c>
      <c r="C10" s="74" t="s">
        <v>100</v>
      </c>
      <c r="D10" s="21"/>
    </row>
    <row r="11" spans="2:4">
      <c r="B11" s="73">
        <v>8</v>
      </c>
      <c r="C11" s="74" t="s">
        <v>100</v>
      </c>
      <c r="D11" s="21"/>
    </row>
    <row r="12" spans="2:4">
      <c r="B12" s="73">
        <v>9</v>
      </c>
      <c r="C12" s="74" t="s">
        <v>100</v>
      </c>
      <c r="D12" s="21"/>
    </row>
    <row r="13" spans="2:4">
      <c r="B13" s="73">
        <v>10</v>
      </c>
      <c r="C13" s="74" t="s">
        <v>100</v>
      </c>
      <c r="D13" s="21"/>
    </row>
    <row r="15" spans="2:4">
      <c r="B15" s="21" t="s">
        <v>85</v>
      </c>
    </row>
    <row r="16" spans="2:4" ht="18.5" thickBot="1"/>
    <row r="17" spans="2:12" ht="20.5" thickBot="1">
      <c r="B17" s="23" t="s">
        <v>71</v>
      </c>
      <c r="C17" s="24" t="s">
        <v>143</v>
      </c>
      <c r="D17" s="25" t="s">
        <v>144</v>
      </c>
      <c r="E17" s="25" t="s">
        <v>156</v>
      </c>
      <c r="F17" s="59" t="s">
        <v>178</v>
      </c>
      <c r="G17" s="59" t="s">
        <v>100</v>
      </c>
      <c r="H17" s="59" t="s">
        <v>100</v>
      </c>
      <c r="I17" s="59" t="s">
        <v>100</v>
      </c>
      <c r="J17" s="59" t="s">
        <v>100</v>
      </c>
      <c r="K17" s="59" t="s">
        <v>159</v>
      </c>
      <c r="L17" s="60" t="s">
        <v>159</v>
      </c>
    </row>
    <row r="18" spans="2:12" ht="20">
      <c r="B18" s="374" t="s">
        <v>72</v>
      </c>
      <c r="C18" s="26" t="s">
        <v>89</v>
      </c>
      <c r="D18" s="27" t="s">
        <v>101</v>
      </c>
      <c r="E18" s="27" t="s">
        <v>145</v>
      </c>
      <c r="F18" s="28" t="s">
        <v>101</v>
      </c>
      <c r="G18" s="28" t="s">
        <v>89</v>
      </c>
      <c r="H18" s="28" t="s">
        <v>89</v>
      </c>
      <c r="I18" s="28" t="s">
        <v>89</v>
      </c>
      <c r="J18" s="61"/>
      <c r="K18" s="61"/>
      <c r="L18" s="62"/>
    </row>
    <row r="19" spans="2:12" ht="20">
      <c r="B19" s="375"/>
      <c r="C19" s="28" t="s">
        <v>89</v>
      </c>
      <c r="D19" s="28" t="s">
        <v>147</v>
      </c>
      <c r="E19" s="28" t="s">
        <v>101</v>
      </c>
      <c r="F19" s="28" t="s">
        <v>147</v>
      </c>
      <c r="G19" s="28" t="s">
        <v>89</v>
      </c>
      <c r="H19" s="28" t="s">
        <v>89</v>
      </c>
      <c r="I19" s="28" t="s">
        <v>89</v>
      </c>
      <c r="J19" s="28"/>
      <c r="K19" s="63"/>
      <c r="L19" s="64"/>
    </row>
    <row r="20" spans="2:12" ht="20">
      <c r="B20" s="375"/>
      <c r="C20" s="28" t="s">
        <v>89</v>
      </c>
      <c r="D20" s="28" t="s">
        <v>145</v>
      </c>
      <c r="E20" s="28" t="s">
        <v>147</v>
      </c>
      <c r="F20" s="28" t="s">
        <v>145</v>
      </c>
      <c r="G20" s="28" t="s">
        <v>89</v>
      </c>
      <c r="H20" s="28" t="s">
        <v>89</v>
      </c>
      <c r="I20" s="28" t="s">
        <v>89</v>
      </c>
      <c r="J20" s="28"/>
      <c r="K20" s="63"/>
      <c r="L20" s="64"/>
    </row>
    <row r="21" spans="2:12" ht="20">
      <c r="B21" s="375"/>
      <c r="C21" s="28" t="s">
        <v>89</v>
      </c>
      <c r="D21" s="28" t="s">
        <v>148</v>
      </c>
      <c r="E21" s="28" t="s">
        <v>149</v>
      </c>
      <c r="F21" s="28" t="s">
        <v>148</v>
      </c>
      <c r="G21" s="28" t="s">
        <v>89</v>
      </c>
      <c r="H21" s="28" t="s">
        <v>89</v>
      </c>
      <c r="I21" s="28" t="s">
        <v>89</v>
      </c>
      <c r="J21" s="28"/>
      <c r="K21" s="63"/>
      <c r="L21" s="64"/>
    </row>
    <row r="22" spans="2:12" ht="20">
      <c r="B22" s="375"/>
      <c r="C22" s="28" t="s">
        <v>89</v>
      </c>
      <c r="D22" s="28" t="s">
        <v>146</v>
      </c>
      <c r="E22" s="28" t="s">
        <v>150</v>
      </c>
      <c r="F22" s="28" t="s">
        <v>146</v>
      </c>
      <c r="G22" s="28" t="s">
        <v>89</v>
      </c>
      <c r="H22" s="28" t="s">
        <v>89</v>
      </c>
      <c r="I22" s="28" t="s">
        <v>89</v>
      </c>
      <c r="J22" s="28"/>
      <c r="K22" s="63"/>
      <c r="L22" s="64"/>
    </row>
    <row r="23" spans="2:12" ht="20">
      <c r="B23" s="375"/>
      <c r="C23" s="28" t="s">
        <v>89</v>
      </c>
      <c r="D23" s="28" t="s">
        <v>151</v>
      </c>
      <c r="E23" s="28" t="s">
        <v>152</v>
      </c>
      <c r="F23" s="28" t="s">
        <v>151</v>
      </c>
      <c r="G23" s="28" t="s">
        <v>89</v>
      </c>
      <c r="H23" s="28" t="s">
        <v>89</v>
      </c>
      <c r="I23" s="28" t="s">
        <v>89</v>
      </c>
      <c r="J23" s="28"/>
      <c r="K23" s="63"/>
      <c r="L23" s="64"/>
    </row>
    <row r="24" spans="2:12" ht="20">
      <c r="B24" s="375"/>
      <c r="C24" s="28" t="s">
        <v>89</v>
      </c>
      <c r="D24" s="28" t="s">
        <v>153</v>
      </c>
      <c r="E24" s="28" t="s">
        <v>154</v>
      </c>
      <c r="F24" s="28" t="s">
        <v>153</v>
      </c>
      <c r="G24" s="28" t="s">
        <v>89</v>
      </c>
      <c r="H24" s="28" t="s">
        <v>89</v>
      </c>
      <c r="I24" s="28" t="s">
        <v>89</v>
      </c>
      <c r="J24" s="28"/>
      <c r="K24" s="63"/>
      <c r="L24" s="64"/>
    </row>
    <row r="25" spans="2:12" ht="20">
      <c r="B25" s="375"/>
      <c r="C25" s="28" t="s">
        <v>89</v>
      </c>
      <c r="D25" s="28" t="s">
        <v>89</v>
      </c>
      <c r="E25" s="28" t="s">
        <v>155</v>
      </c>
      <c r="F25" s="28" t="s">
        <v>89</v>
      </c>
      <c r="G25" s="28" t="s">
        <v>89</v>
      </c>
      <c r="H25" s="28" t="s">
        <v>89</v>
      </c>
      <c r="I25" s="28" t="s">
        <v>89</v>
      </c>
      <c r="J25" s="28"/>
      <c r="K25" s="63"/>
      <c r="L25" s="64"/>
    </row>
    <row r="26" spans="2:12" ht="20">
      <c r="B26" s="375"/>
      <c r="C26" s="28" t="s">
        <v>89</v>
      </c>
      <c r="D26" s="28" t="s">
        <v>89</v>
      </c>
      <c r="E26" s="28" t="s">
        <v>89</v>
      </c>
      <c r="F26" s="28" t="s">
        <v>89</v>
      </c>
      <c r="G26" s="28" t="s">
        <v>89</v>
      </c>
      <c r="H26" s="28" t="s">
        <v>89</v>
      </c>
      <c r="I26" s="28" t="s">
        <v>89</v>
      </c>
      <c r="J26" s="28"/>
      <c r="K26" s="63"/>
      <c r="L26" s="64"/>
    </row>
    <row r="27" spans="2:12" ht="20.5" thickBot="1">
      <c r="B27" s="376"/>
      <c r="C27" s="179" t="s">
        <v>100</v>
      </c>
      <c r="D27" s="180" t="s">
        <v>135</v>
      </c>
      <c r="E27" s="180" t="s">
        <v>135</v>
      </c>
      <c r="F27" s="180" t="s">
        <v>135</v>
      </c>
      <c r="G27" s="180" t="s">
        <v>135</v>
      </c>
      <c r="H27" s="180" t="s">
        <v>135</v>
      </c>
      <c r="I27" s="180" t="s">
        <v>135</v>
      </c>
      <c r="J27" s="180"/>
      <c r="K27" s="65"/>
      <c r="L27" s="66"/>
    </row>
    <row r="32" spans="2:12">
      <c r="C32" s="20" t="s">
        <v>119</v>
      </c>
    </row>
    <row r="33" spans="3:3">
      <c r="C33" s="20" t="s">
        <v>73</v>
      </c>
    </row>
    <row r="34" spans="3:3">
      <c r="C34" s="20" t="s">
        <v>157</v>
      </c>
    </row>
    <row r="35" spans="3:3">
      <c r="C35" s="20" t="s">
        <v>74</v>
      </c>
    </row>
    <row r="36" spans="3:3">
      <c r="C36" s="20" t="s">
        <v>160</v>
      </c>
    </row>
    <row r="37" spans="3:3">
      <c r="C37" s="20" t="s">
        <v>161</v>
      </c>
    </row>
    <row r="38" spans="3:3">
      <c r="C38" s="20" t="s">
        <v>179</v>
      </c>
    </row>
    <row r="40" spans="3:3">
      <c r="C40" s="20" t="s">
        <v>75</v>
      </c>
    </row>
    <row r="41" spans="3:3">
      <c r="C41" s="20" t="s">
        <v>76</v>
      </c>
    </row>
    <row r="43" spans="3:3">
      <c r="C43" s="20" t="s">
        <v>158</v>
      </c>
    </row>
    <row r="44" spans="3:3">
      <c r="C44" s="20" t="s">
        <v>77</v>
      </c>
    </row>
    <row r="45" spans="3:3">
      <c r="C45" s="20" t="s">
        <v>78</v>
      </c>
    </row>
    <row r="46" spans="3:3">
      <c r="C46" s="20" t="s">
        <v>79</v>
      </c>
    </row>
    <row r="47" spans="3:3">
      <c r="C47" s="20" t="s">
        <v>80</v>
      </c>
    </row>
    <row r="48" spans="3:3">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39BE-218D-4CC5-91CB-13641AFCE820}">
  <sheetPr>
    <tabColor rgb="FFC00000"/>
  </sheetPr>
  <dimension ref="A1:F299"/>
  <sheetViews>
    <sheetView showGridLines="0" view="pageBreakPreview" zoomScale="120" zoomScaleNormal="100" zoomScaleSheetLayoutView="120" workbookViewId="0">
      <selection activeCell="I5" sqref="I5"/>
    </sheetView>
  </sheetViews>
  <sheetFormatPr defaultRowHeight="18"/>
  <cols>
    <col min="1" max="1" width="4.25" style="244" customWidth="1"/>
    <col min="2" max="2" width="62.58203125" customWidth="1"/>
    <col min="3" max="3" width="17" customWidth="1"/>
    <col min="4" max="6" width="4.08203125" style="245" customWidth="1"/>
  </cols>
  <sheetData>
    <row r="1" spans="1:6" s="196" customFormat="1" ht="18.5" thickBot="1">
      <c r="A1" s="377" t="s">
        <v>221</v>
      </c>
      <c r="B1" s="378"/>
      <c r="C1" s="378"/>
      <c r="D1" s="378"/>
      <c r="E1" s="378"/>
      <c r="F1" s="378"/>
    </row>
    <row r="2" spans="1:6" s="196" customFormat="1" ht="22.65" customHeight="1">
      <c r="A2" s="379" t="s">
        <v>222</v>
      </c>
      <c r="B2" s="381" t="s">
        <v>223</v>
      </c>
      <c r="C2" s="381" t="s">
        <v>224</v>
      </c>
      <c r="D2" s="197" t="s">
        <v>225</v>
      </c>
      <c r="E2" s="381" t="s">
        <v>226</v>
      </c>
      <c r="F2" s="381" t="s">
        <v>227</v>
      </c>
    </row>
    <row r="3" spans="1:6" s="196" customFormat="1" ht="22.65" customHeight="1" thickBot="1">
      <c r="A3" s="380"/>
      <c r="B3" s="382"/>
      <c r="C3" s="382"/>
      <c r="D3" s="198" t="s">
        <v>228</v>
      </c>
      <c r="E3" s="382"/>
      <c r="F3" s="382"/>
    </row>
    <row r="4" spans="1:6" s="196" customFormat="1" ht="13" customHeight="1">
      <c r="A4" s="392" t="s">
        <v>229</v>
      </c>
      <c r="B4" s="199" t="s">
        <v>230</v>
      </c>
      <c r="C4" s="395" t="s">
        <v>231</v>
      </c>
      <c r="D4" s="388" t="s">
        <v>232</v>
      </c>
      <c r="E4" s="388" t="s">
        <v>232</v>
      </c>
      <c r="F4" s="388" t="s">
        <v>232</v>
      </c>
    </row>
    <row r="5" spans="1:6" s="196" customFormat="1" ht="124.5" customHeight="1" thickBot="1">
      <c r="A5" s="393"/>
      <c r="B5" s="200" t="s">
        <v>233</v>
      </c>
      <c r="C5" s="396"/>
      <c r="D5" s="389"/>
      <c r="E5" s="389"/>
      <c r="F5" s="389"/>
    </row>
    <row r="6" spans="1:6" s="196" customFormat="1" ht="13" customHeight="1">
      <c r="A6" s="393"/>
      <c r="B6" s="201" t="s">
        <v>234</v>
      </c>
      <c r="C6" s="202" t="s">
        <v>235</v>
      </c>
      <c r="D6" s="203" t="s">
        <v>232</v>
      </c>
      <c r="E6" s="203" t="s">
        <v>232</v>
      </c>
      <c r="F6" s="203" t="s">
        <v>232</v>
      </c>
    </row>
    <row r="7" spans="1:6" s="196" customFormat="1" ht="209.5" customHeight="1" thickBot="1">
      <c r="A7" s="393"/>
      <c r="B7" s="204" t="s">
        <v>236</v>
      </c>
      <c r="C7" s="200"/>
      <c r="D7" s="205"/>
      <c r="E7" s="205"/>
      <c r="F7" s="205"/>
    </row>
    <row r="8" spans="1:6" s="196" customFormat="1" ht="95.5" customHeight="1" thickBot="1">
      <c r="A8" s="394"/>
      <c r="B8" s="206" t="s">
        <v>237</v>
      </c>
      <c r="C8" s="207" t="s">
        <v>238</v>
      </c>
      <c r="D8" s="208" t="s">
        <v>232</v>
      </c>
      <c r="E8" s="208" t="s">
        <v>232</v>
      </c>
      <c r="F8" s="208" t="s">
        <v>232</v>
      </c>
    </row>
    <row r="9" spans="1:6" s="196" customFormat="1" ht="13" customHeight="1">
      <c r="A9" s="392" t="s">
        <v>239</v>
      </c>
      <c r="B9" s="201" t="s">
        <v>240</v>
      </c>
      <c r="C9" s="202" t="s">
        <v>241</v>
      </c>
      <c r="D9" s="209" t="s">
        <v>232</v>
      </c>
      <c r="E9" s="209" t="s">
        <v>232</v>
      </c>
      <c r="F9" s="203" t="s">
        <v>232</v>
      </c>
    </row>
    <row r="10" spans="1:6" s="196" customFormat="1" ht="115" customHeight="1">
      <c r="A10" s="393"/>
      <c r="B10" s="210" t="s">
        <v>242</v>
      </c>
      <c r="C10" s="211"/>
      <c r="D10" s="212"/>
      <c r="E10" s="212"/>
      <c r="F10" s="213"/>
    </row>
    <row r="11" spans="1:6" s="196" customFormat="1" ht="82" customHeight="1">
      <c r="A11" s="393"/>
      <c r="B11" s="210" t="s">
        <v>243</v>
      </c>
      <c r="C11" s="214"/>
      <c r="D11" s="212"/>
      <c r="E11" s="212"/>
      <c r="F11" s="213"/>
    </row>
    <row r="12" spans="1:6" s="196" customFormat="1" ht="46" customHeight="1">
      <c r="A12" s="393"/>
      <c r="B12" s="210" t="s">
        <v>244</v>
      </c>
      <c r="C12" s="214"/>
      <c r="D12" s="212"/>
      <c r="E12" s="212"/>
      <c r="F12" s="213"/>
    </row>
    <row r="13" spans="1:6" s="196" customFormat="1" ht="49.5" customHeight="1" thickBot="1">
      <c r="A13" s="394"/>
      <c r="B13" s="204" t="s">
        <v>245</v>
      </c>
      <c r="C13" s="215"/>
      <c r="D13" s="216"/>
      <c r="E13" s="216"/>
      <c r="F13" s="205"/>
    </row>
    <row r="14" spans="1:6" s="196" customFormat="1" ht="131" customHeight="1" thickBot="1">
      <c r="A14" s="383" t="s">
        <v>239</v>
      </c>
      <c r="B14" s="217" t="s">
        <v>246</v>
      </c>
      <c r="C14" s="218" t="s">
        <v>247</v>
      </c>
      <c r="D14" s="219" t="s">
        <v>232</v>
      </c>
      <c r="E14" s="219" t="s">
        <v>232</v>
      </c>
      <c r="F14" s="208" t="s">
        <v>232</v>
      </c>
    </row>
    <row r="15" spans="1:6" s="196" customFormat="1" ht="89" customHeight="1" thickBot="1">
      <c r="A15" s="384"/>
      <c r="B15" s="217" t="s">
        <v>248</v>
      </c>
      <c r="C15" s="218" t="s">
        <v>249</v>
      </c>
      <c r="D15" s="219" t="s">
        <v>232</v>
      </c>
      <c r="E15" s="219" t="s">
        <v>232</v>
      </c>
      <c r="F15" s="208" t="s">
        <v>232</v>
      </c>
    </row>
    <row r="16" spans="1:6" s="196" customFormat="1" ht="67.5" customHeight="1">
      <c r="A16" s="384"/>
      <c r="B16" s="201" t="s">
        <v>250</v>
      </c>
      <c r="C16" s="220" t="s">
        <v>251</v>
      </c>
      <c r="D16" s="209" t="s">
        <v>252</v>
      </c>
      <c r="E16" s="209" t="s">
        <v>252</v>
      </c>
      <c r="F16" s="209" t="s">
        <v>252</v>
      </c>
    </row>
    <row r="17" spans="1:6" s="196" customFormat="1" ht="18.25" customHeight="1">
      <c r="A17" s="384"/>
      <c r="B17" s="221" t="s">
        <v>253</v>
      </c>
      <c r="C17" s="214"/>
      <c r="D17" s="212"/>
      <c r="E17" s="212"/>
      <c r="F17" s="213"/>
    </row>
    <row r="18" spans="1:6" s="196" customFormat="1" ht="18.25" customHeight="1">
      <c r="A18" s="384"/>
      <c r="B18" s="221" t="s">
        <v>254</v>
      </c>
      <c r="C18" s="214"/>
      <c r="D18" s="212"/>
      <c r="E18" s="212"/>
      <c r="F18" s="213"/>
    </row>
    <row r="19" spans="1:6" s="196" customFormat="1" ht="18.25" customHeight="1">
      <c r="A19" s="384"/>
      <c r="B19" s="221" t="s">
        <v>255</v>
      </c>
      <c r="C19" s="214"/>
      <c r="D19" s="212"/>
      <c r="E19" s="212"/>
      <c r="F19" s="213"/>
    </row>
    <row r="20" spans="1:6" s="196" customFormat="1" ht="18.25" customHeight="1">
      <c r="A20" s="384"/>
      <c r="B20" s="221" t="s">
        <v>256</v>
      </c>
      <c r="C20" s="214"/>
      <c r="D20" s="212"/>
      <c r="E20" s="212"/>
      <c r="F20" s="213"/>
    </row>
    <row r="21" spans="1:6" s="196" customFormat="1" ht="20.5" customHeight="1">
      <c r="A21" s="384"/>
      <c r="B21" s="221" t="s">
        <v>257</v>
      </c>
      <c r="C21" s="214"/>
      <c r="D21" s="212"/>
      <c r="E21" s="212"/>
      <c r="F21" s="213"/>
    </row>
    <row r="22" spans="1:6" s="196" customFormat="1" ht="19" customHeight="1">
      <c r="A22" s="384"/>
      <c r="B22" s="221" t="s">
        <v>258</v>
      </c>
      <c r="C22" s="214"/>
      <c r="D22" s="212"/>
      <c r="E22" s="212"/>
      <c r="F22" s="213"/>
    </row>
    <row r="23" spans="1:6" s="196" customFormat="1" ht="20" customHeight="1">
      <c r="A23" s="384"/>
      <c r="B23" s="221" t="s">
        <v>259</v>
      </c>
      <c r="C23" s="214"/>
      <c r="D23" s="212"/>
      <c r="E23" s="212"/>
      <c r="F23" s="213"/>
    </row>
    <row r="24" spans="1:6" s="196" customFormat="1" ht="20" customHeight="1">
      <c r="A24" s="384"/>
      <c r="B24" s="221" t="s">
        <v>260</v>
      </c>
      <c r="C24" s="214"/>
      <c r="D24" s="212"/>
      <c r="E24" s="212"/>
      <c r="F24" s="213"/>
    </row>
    <row r="25" spans="1:6" s="196" customFormat="1" ht="17.5" customHeight="1">
      <c r="A25" s="384"/>
      <c r="B25" s="221" t="s">
        <v>261</v>
      </c>
      <c r="C25" s="214"/>
      <c r="D25" s="212"/>
      <c r="E25" s="212"/>
      <c r="F25" s="213"/>
    </row>
    <row r="26" spans="1:6" s="196" customFormat="1" ht="16" customHeight="1">
      <c r="A26" s="384"/>
      <c r="B26" s="221" t="s">
        <v>262</v>
      </c>
      <c r="C26" s="214"/>
      <c r="D26" s="212"/>
      <c r="E26" s="212"/>
      <c r="F26" s="213"/>
    </row>
    <row r="27" spans="1:6" s="196" customFormat="1" ht="18.25" customHeight="1" thickBot="1">
      <c r="A27" s="384"/>
      <c r="B27" s="222" t="s">
        <v>263</v>
      </c>
      <c r="C27" s="215"/>
      <c r="D27" s="216"/>
      <c r="E27" s="216"/>
      <c r="F27" s="205"/>
    </row>
    <row r="28" spans="1:6" s="196" customFormat="1" ht="94" customHeight="1" thickBot="1">
      <c r="A28" s="384"/>
      <c r="B28" s="217" t="s">
        <v>264</v>
      </c>
      <c r="C28" s="207" t="s">
        <v>265</v>
      </c>
      <c r="D28" s="208" t="s">
        <v>232</v>
      </c>
      <c r="E28" s="208" t="s">
        <v>232</v>
      </c>
      <c r="F28" s="208" t="s">
        <v>232</v>
      </c>
    </row>
    <row r="29" spans="1:6" s="196" customFormat="1" ht="80.5" customHeight="1" thickBot="1">
      <c r="A29" s="384"/>
      <c r="B29" s="217" t="s">
        <v>266</v>
      </c>
      <c r="C29" s="207" t="s">
        <v>267</v>
      </c>
      <c r="D29" s="208" t="s">
        <v>232</v>
      </c>
      <c r="E29" s="208" t="s">
        <v>232</v>
      </c>
      <c r="F29" s="208" t="s">
        <v>232</v>
      </c>
    </row>
    <row r="30" spans="1:6" s="196" customFormat="1" ht="85.5" customHeight="1" thickBot="1">
      <c r="A30" s="385"/>
      <c r="B30" s="217" t="s">
        <v>268</v>
      </c>
      <c r="C30" s="207" t="s">
        <v>269</v>
      </c>
      <c r="D30" s="208" t="s">
        <v>232</v>
      </c>
      <c r="E30" s="208" t="s">
        <v>232</v>
      </c>
      <c r="F30" s="208" t="s">
        <v>232</v>
      </c>
    </row>
    <row r="31" spans="1:6" s="196" customFormat="1" ht="13" customHeight="1">
      <c r="A31" s="386" t="s">
        <v>270</v>
      </c>
      <c r="B31" s="199" t="s">
        <v>271</v>
      </c>
      <c r="C31" s="211" t="s">
        <v>272</v>
      </c>
      <c r="D31" s="388" t="s">
        <v>232</v>
      </c>
      <c r="E31" s="388" t="s">
        <v>232</v>
      </c>
      <c r="F31" s="388" t="s">
        <v>232</v>
      </c>
    </row>
    <row r="32" spans="1:6" s="196" customFormat="1" ht="201.5" customHeight="1" thickBot="1">
      <c r="A32" s="387"/>
      <c r="B32" s="200" t="s">
        <v>273</v>
      </c>
      <c r="C32" s="200"/>
      <c r="D32" s="389"/>
      <c r="E32" s="389"/>
      <c r="F32" s="389"/>
    </row>
    <row r="33" spans="1:6" s="196" customFormat="1" ht="13" customHeight="1">
      <c r="A33" s="390" t="s">
        <v>274</v>
      </c>
      <c r="B33" s="201" t="s">
        <v>275</v>
      </c>
      <c r="C33" s="202" t="s">
        <v>276</v>
      </c>
      <c r="D33" s="203" t="s">
        <v>232</v>
      </c>
      <c r="E33" s="203" t="s">
        <v>232</v>
      </c>
      <c r="F33" s="203" t="s">
        <v>232</v>
      </c>
    </row>
    <row r="34" spans="1:6" s="196" customFormat="1" ht="73" customHeight="1" thickBot="1">
      <c r="A34" s="391"/>
      <c r="B34" s="204" t="s">
        <v>277</v>
      </c>
      <c r="C34" s="200"/>
      <c r="D34" s="205"/>
      <c r="E34" s="205"/>
      <c r="F34" s="205"/>
    </row>
    <row r="35" spans="1:6" s="196" customFormat="1" ht="102" customHeight="1">
      <c r="A35" s="391"/>
      <c r="B35" s="201" t="s">
        <v>278</v>
      </c>
      <c r="C35" s="202" t="s">
        <v>279</v>
      </c>
      <c r="D35" s="203" t="s">
        <v>232</v>
      </c>
      <c r="E35" s="203" t="s">
        <v>252</v>
      </c>
      <c r="F35" s="203" t="s">
        <v>232</v>
      </c>
    </row>
    <row r="36" spans="1:6" s="196" customFormat="1" ht="22" customHeight="1">
      <c r="A36" s="391"/>
      <c r="B36" s="221" t="s">
        <v>280</v>
      </c>
      <c r="C36" s="214"/>
      <c r="D36" s="213"/>
      <c r="E36" s="213"/>
      <c r="F36" s="213"/>
    </row>
    <row r="37" spans="1:6" s="196" customFormat="1" ht="22" customHeight="1" thickBot="1">
      <c r="A37" s="391"/>
      <c r="B37" s="222" t="s">
        <v>281</v>
      </c>
      <c r="C37" s="215"/>
      <c r="D37" s="205"/>
      <c r="E37" s="205"/>
      <c r="F37" s="205"/>
    </row>
    <row r="38" spans="1:6" s="196" customFormat="1" ht="89.5" customHeight="1" thickBot="1">
      <c r="A38" s="391"/>
      <c r="B38" s="217" t="s">
        <v>282</v>
      </c>
      <c r="C38" s="218" t="s">
        <v>283</v>
      </c>
      <c r="D38" s="208" t="s">
        <v>232</v>
      </c>
      <c r="E38" s="208" t="s">
        <v>252</v>
      </c>
      <c r="F38" s="208" t="s">
        <v>232</v>
      </c>
    </row>
    <row r="39" spans="1:6" s="196" customFormat="1" ht="100.5" customHeight="1" thickBot="1">
      <c r="A39" s="391"/>
      <c r="B39" s="217" t="s">
        <v>284</v>
      </c>
      <c r="C39" s="218" t="s">
        <v>285</v>
      </c>
      <c r="D39" s="208" t="s">
        <v>232</v>
      </c>
      <c r="E39" s="208" t="s">
        <v>252</v>
      </c>
      <c r="F39" s="208" t="s">
        <v>232</v>
      </c>
    </row>
    <row r="40" spans="1:6" s="196" customFormat="1" ht="13" customHeight="1">
      <c r="A40" s="392" t="s">
        <v>286</v>
      </c>
      <c r="B40" s="223" t="s">
        <v>287</v>
      </c>
      <c r="C40" s="202"/>
      <c r="D40" s="203"/>
      <c r="E40" s="203"/>
      <c r="F40" s="203"/>
    </row>
    <row r="41" spans="1:6" s="196" customFormat="1" ht="124" customHeight="1" thickBot="1">
      <c r="A41" s="394"/>
      <c r="B41" s="204" t="s">
        <v>288</v>
      </c>
      <c r="C41" s="204" t="s">
        <v>289</v>
      </c>
      <c r="D41" s="205" t="s">
        <v>232</v>
      </c>
      <c r="E41" s="205" t="s">
        <v>232</v>
      </c>
      <c r="F41" s="205" t="s">
        <v>232</v>
      </c>
    </row>
    <row r="42" spans="1:6" s="196" customFormat="1" ht="128.5" customHeight="1">
      <c r="A42" s="224" t="s">
        <v>286</v>
      </c>
      <c r="B42" s="201" t="s">
        <v>290</v>
      </c>
      <c r="C42" s="201" t="s">
        <v>291</v>
      </c>
      <c r="D42" s="203" t="s">
        <v>232</v>
      </c>
      <c r="E42" s="203" t="s">
        <v>232</v>
      </c>
      <c r="F42" s="203" t="s">
        <v>232</v>
      </c>
    </row>
    <row r="43" spans="1:6" s="196" customFormat="1" ht="18" customHeight="1">
      <c r="A43" s="224"/>
      <c r="B43" s="210" t="s">
        <v>292</v>
      </c>
      <c r="C43" s="211"/>
      <c r="D43" s="213"/>
      <c r="E43" s="213"/>
      <c r="F43" s="213"/>
    </row>
    <row r="44" spans="1:6" s="196" customFormat="1" ht="66.5" customHeight="1">
      <c r="A44" s="224"/>
      <c r="B44" s="210" t="s">
        <v>293</v>
      </c>
      <c r="C44" s="211"/>
      <c r="D44" s="213"/>
      <c r="E44" s="213"/>
      <c r="F44" s="213"/>
    </row>
    <row r="45" spans="1:6" s="196" customFormat="1" ht="119.5" customHeight="1">
      <c r="A45" s="224"/>
      <c r="B45" s="210" t="s">
        <v>294</v>
      </c>
      <c r="C45" s="211"/>
      <c r="D45" s="213"/>
      <c r="E45" s="213"/>
      <c r="F45" s="213"/>
    </row>
    <row r="46" spans="1:6" s="196" customFormat="1" ht="79.5" customHeight="1" thickBot="1">
      <c r="A46" s="224"/>
      <c r="B46" s="204" t="s">
        <v>295</v>
      </c>
      <c r="C46" s="200"/>
      <c r="D46" s="205"/>
      <c r="E46" s="205"/>
      <c r="F46" s="205"/>
    </row>
    <row r="47" spans="1:6" s="196" customFormat="1" ht="73.5" customHeight="1" thickBot="1">
      <c r="A47" s="224"/>
      <c r="B47" s="217" t="s">
        <v>296</v>
      </c>
      <c r="C47" s="207" t="s">
        <v>297</v>
      </c>
      <c r="D47" s="208" t="s">
        <v>232</v>
      </c>
      <c r="E47" s="208" t="s">
        <v>232</v>
      </c>
      <c r="F47" s="208" t="s">
        <v>232</v>
      </c>
    </row>
    <row r="48" spans="1:6" s="196" customFormat="1" ht="71" customHeight="1" thickBot="1">
      <c r="A48" s="224"/>
      <c r="B48" s="217" t="s">
        <v>298</v>
      </c>
      <c r="C48" s="207" t="s">
        <v>299</v>
      </c>
      <c r="D48" s="208" t="s">
        <v>232</v>
      </c>
      <c r="E48" s="208" t="s">
        <v>232</v>
      </c>
      <c r="F48" s="208" t="s">
        <v>232</v>
      </c>
    </row>
    <row r="49" spans="1:6" s="196" customFormat="1" ht="61" customHeight="1">
      <c r="A49" s="224"/>
      <c r="B49" s="201" t="s">
        <v>300</v>
      </c>
      <c r="C49" s="202" t="s">
        <v>301</v>
      </c>
      <c r="D49" s="203" t="s">
        <v>232</v>
      </c>
      <c r="E49" s="203" t="s">
        <v>232</v>
      </c>
      <c r="F49" s="203" t="s">
        <v>232</v>
      </c>
    </row>
    <row r="50" spans="1:6" s="196" customFormat="1" ht="32" customHeight="1">
      <c r="A50" s="224"/>
      <c r="B50" s="210" t="s">
        <v>302</v>
      </c>
      <c r="C50" s="210"/>
      <c r="D50" s="213"/>
      <c r="E50" s="213"/>
      <c r="F50" s="213"/>
    </row>
    <row r="51" spans="1:6" s="196" customFormat="1" ht="32" customHeight="1" thickBot="1">
      <c r="A51" s="224"/>
      <c r="B51" s="204" t="s">
        <v>303</v>
      </c>
      <c r="C51" s="200"/>
      <c r="D51" s="205"/>
      <c r="E51" s="205"/>
      <c r="F51" s="205"/>
    </row>
    <row r="52" spans="1:6" s="196" customFormat="1" ht="102.5" customHeight="1" thickBot="1">
      <c r="A52" s="225"/>
      <c r="B52" s="217" t="s">
        <v>304</v>
      </c>
      <c r="C52" s="207" t="s">
        <v>305</v>
      </c>
      <c r="D52" s="208" t="s">
        <v>232</v>
      </c>
      <c r="E52" s="208" t="s">
        <v>232</v>
      </c>
      <c r="F52" s="208" t="s">
        <v>232</v>
      </c>
    </row>
    <row r="53" spans="1:6" s="196" customFormat="1" ht="27.5" customHeight="1">
      <c r="A53" s="392" t="s">
        <v>286</v>
      </c>
      <c r="B53" s="223" t="s">
        <v>306</v>
      </c>
      <c r="C53" s="202" t="s">
        <v>307</v>
      </c>
      <c r="D53" s="388" t="s">
        <v>232</v>
      </c>
      <c r="E53" s="388" t="s">
        <v>232</v>
      </c>
      <c r="F53" s="388" t="s">
        <v>232</v>
      </c>
    </row>
    <row r="54" spans="1:6" s="196" customFormat="1" ht="82" customHeight="1" thickBot="1">
      <c r="A54" s="393"/>
      <c r="B54" s="200" t="s">
        <v>308</v>
      </c>
      <c r="C54" s="200" t="s">
        <v>309</v>
      </c>
      <c r="D54" s="389"/>
      <c r="E54" s="389"/>
      <c r="F54" s="389"/>
    </row>
    <row r="55" spans="1:6" s="196" customFormat="1" ht="27" customHeight="1">
      <c r="A55" s="393"/>
      <c r="B55" s="199" t="s">
        <v>310</v>
      </c>
      <c r="C55" s="395" t="s">
        <v>311</v>
      </c>
      <c r="D55" s="388" t="s">
        <v>232</v>
      </c>
      <c r="E55" s="388" t="s">
        <v>232</v>
      </c>
      <c r="F55" s="388" t="s">
        <v>232</v>
      </c>
    </row>
    <row r="56" spans="1:6" s="196" customFormat="1" ht="104" customHeight="1" thickBot="1">
      <c r="A56" s="393"/>
      <c r="B56" s="200" t="s">
        <v>312</v>
      </c>
      <c r="C56" s="396"/>
      <c r="D56" s="389"/>
      <c r="E56" s="389"/>
      <c r="F56" s="389"/>
    </row>
    <row r="57" spans="1:6" s="196" customFormat="1" ht="27.5" customHeight="1">
      <c r="A57" s="393"/>
      <c r="B57" s="199" t="s">
        <v>313</v>
      </c>
      <c r="C57" s="395" t="s">
        <v>314</v>
      </c>
      <c r="D57" s="388" t="s">
        <v>232</v>
      </c>
      <c r="E57" s="388" t="s">
        <v>232</v>
      </c>
      <c r="F57" s="388" t="s">
        <v>232</v>
      </c>
    </row>
    <row r="58" spans="1:6" s="196" customFormat="1" ht="71" customHeight="1" thickBot="1">
      <c r="A58" s="393"/>
      <c r="B58" s="226" t="s">
        <v>315</v>
      </c>
      <c r="C58" s="396"/>
      <c r="D58" s="389"/>
      <c r="E58" s="389"/>
      <c r="F58" s="389"/>
    </row>
    <row r="59" spans="1:6" s="196" customFormat="1" ht="69" customHeight="1" thickBot="1">
      <c r="A59" s="393"/>
      <c r="B59" s="226" t="s">
        <v>316</v>
      </c>
      <c r="C59" s="226" t="s">
        <v>317</v>
      </c>
      <c r="D59" s="227" t="s">
        <v>232</v>
      </c>
      <c r="E59" s="227" t="s">
        <v>232</v>
      </c>
      <c r="F59" s="227" t="s">
        <v>232</v>
      </c>
    </row>
    <row r="60" spans="1:6" s="196" customFormat="1" ht="27.5" customHeight="1">
      <c r="A60" s="393"/>
      <c r="B60" s="199" t="s">
        <v>318</v>
      </c>
      <c r="C60" s="397" t="s">
        <v>319</v>
      </c>
      <c r="D60" s="388" t="s">
        <v>232</v>
      </c>
      <c r="E60" s="388" t="s">
        <v>232</v>
      </c>
      <c r="F60" s="388" t="s">
        <v>232</v>
      </c>
    </row>
    <row r="61" spans="1:6" s="196" customFormat="1" ht="101" customHeight="1" thickBot="1">
      <c r="A61" s="393"/>
      <c r="B61" s="200" t="s">
        <v>320</v>
      </c>
      <c r="C61" s="398"/>
      <c r="D61" s="389"/>
      <c r="E61" s="389"/>
      <c r="F61" s="389"/>
    </row>
    <row r="62" spans="1:6" s="196" customFormat="1" ht="91" customHeight="1" thickBot="1">
      <c r="A62" s="394"/>
      <c r="B62" s="200" t="s">
        <v>321</v>
      </c>
      <c r="C62" s="226" t="s">
        <v>322</v>
      </c>
      <c r="D62" s="227" t="s">
        <v>232</v>
      </c>
      <c r="E62" s="227" t="s">
        <v>232</v>
      </c>
      <c r="F62" s="227" t="s">
        <v>232</v>
      </c>
    </row>
    <row r="63" spans="1:6" s="196" customFormat="1" ht="27.5" customHeight="1">
      <c r="A63" s="392" t="s">
        <v>286</v>
      </c>
      <c r="B63" s="223" t="s">
        <v>323</v>
      </c>
      <c r="C63" s="397" t="s">
        <v>324</v>
      </c>
      <c r="D63" s="388" t="s">
        <v>232</v>
      </c>
      <c r="E63" s="388" t="s">
        <v>232</v>
      </c>
      <c r="F63" s="388" t="s">
        <v>232</v>
      </c>
    </row>
    <row r="64" spans="1:6" s="196" customFormat="1" ht="108" customHeight="1" thickBot="1">
      <c r="A64" s="393"/>
      <c r="B64" s="200" t="s">
        <v>325</v>
      </c>
      <c r="C64" s="398"/>
      <c r="D64" s="389"/>
      <c r="E64" s="389"/>
      <c r="F64" s="389"/>
    </row>
    <row r="65" spans="1:6" s="196" customFormat="1" ht="27.5" customHeight="1">
      <c r="A65" s="393"/>
      <c r="B65" s="199" t="s">
        <v>326</v>
      </c>
      <c r="C65" s="397" t="s">
        <v>327</v>
      </c>
      <c r="D65" s="388" t="s">
        <v>232</v>
      </c>
      <c r="E65" s="388" t="s">
        <v>232</v>
      </c>
      <c r="F65" s="388" t="s">
        <v>232</v>
      </c>
    </row>
    <row r="66" spans="1:6" s="196" customFormat="1" ht="94" customHeight="1" thickBot="1">
      <c r="A66" s="393"/>
      <c r="B66" s="200" t="s">
        <v>328</v>
      </c>
      <c r="C66" s="398"/>
      <c r="D66" s="389"/>
      <c r="E66" s="389"/>
      <c r="F66" s="389"/>
    </row>
    <row r="67" spans="1:6" s="196" customFormat="1" ht="84" customHeight="1" thickBot="1">
      <c r="A67" s="393"/>
      <c r="B67" s="200" t="s">
        <v>329</v>
      </c>
      <c r="C67" s="226" t="s">
        <v>330</v>
      </c>
      <c r="D67" s="227" t="s">
        <v>232</v>
      </c>
      <c r="E67" s="227" t="s">
        <v>232</v>
      </c>
      <c r="F67" s="227" t="s">
        <v>232</v>
      </c>
    </row>
    <row r="68" spans="1:6" s="196" customFormat="1" ht="27" customHeight="1">
      <c r="A68" s="393"/>
      <c r="B68" s="199" t="s">
        <v>331</v>
      </c>
      <c r="C68" s="397" t="s">
        <v>332</v>
      </c>
      <c r="D68" s="388" t="s">
        <v>232</v>
      </c>
      <c r="E68" s="388" t="s">
        <v>232</v>
      </c>
      <c r="F68" s="388" t="s">
        <v>232</v>
      </c>
    </row>
    <row r="69" spans="1:6" s="196" customFormat="1" ht="134.5" customHeight="1" thickBot="1">
      <c r="A69" s="393"/>
      <c r="B69" s="200" t="s">
        <v>333</v>
      </c>
      <c r="C69" s="398"/>
      <c r="D69" s="389"/>
      <c r="E69" s="389"/>
      <c r="F69" s="389"/>
    </row>
    <row r="70" spans="1:6" s="196" customFormat="1" ht="27.5" customHeight="1">
      <c r="A70" s="393"/>
      <c r="B70" s="199" t="s">
        <v>334</v>
      </c>
      <c r="C70" s="397" t="s">
        <v>335</v>
      </c>
      <c r="D70" s="388" t="s">
        <v>232</v>
      </c>
      <c r="E70" s="388" t="s">
        <v>232</v>
      </c>
      <c r="F70" s="388" t="s">
        <v>232</v>
      </c>
    </row>
    <row r="71" spans="1:6" s="196" customFormat="1" ht="80" customHeight="1" thickBot="1">
      <c r="A71" s="393"/>
      <c r="B71" s="200" t="s">
        <v>336</v>
      </c>
      <c r="C71" s="398"/>
      <c r="D71" s="389"/>
      <c r="E71" s="389"/>
      <c r="F71" s="389"/>
    </row>
    <row r="72" spans="1:6" s="196" customFormat="1" ht="28" customHeight="1">
      <c r="A72" s="393"/>
      <c r="B72" s="199" t="s">
        <v>337</v>
      </c>
      <c r="C72" s="395" t="s">
        <v>338</v>
      </c>
      <c r="D72" s="388" t="s">
        <v>232</v>
      </c>
      <c r="E72" s="388" t="s">
        <v>232</v>
      </c>
      <c r="F72" s="388" t="s">
        <v>232</v>
      </c>
    </row>
    <row r="73" spans="1:6" s="196" customFormat="1" ht="66" customHeight="1" thickBot="1">
      <c r="A73" s="394"/>
      <c r="B73" s="226" t="s">
        <v>339</v>
      </c>
      <c r="C73" s="396"/>
      <c r="D73" s="389"/>
      <c r="E73" s="389"/>
      <c r="F73" s="389"/>
    </row>
    <row r="74" spans="1:6" s="196" customFormat="1" ht="27.5" customHeight="1">
      <c r="A74" s="390" t="s">
        <v>286</v>
      </c>
      <c r="B74" s="223" t="s">
        <v>340</v>
      </c>
      <c r="C74" s="395" t="s">
        <v>341</v>
      </c>
      <c r="D74" s="388" t="s">
        <v>232</v>
      </c>
      <c r="E74" s="388" t="s">
        <v>232</v>
      </c>
      <c r="F74" s="388" t="s">
        <v>232</v>
      </c>
    </row>
    <row r="75" spans="1:6" s="196" customFormat="1" ht="82" customHeight="1" thickBot="1">
      <c r="A75" s="391"/>
      <c r="B75" s="200" t="s">
        <v>342</v>
      </c>
      <c r="C75" s="396"/>
      <c r="D75" s="389"/>
      <c r="E75" s="389"/>
      <c r="F75" s="389"/>
    </row>
    <row r="76" spans="1:6" s="196" customFormat="1" ht="27.5" customHeight="1">
      <c r="A76" s="391"/>
      <c r="B76" s="199" t="s">
        <v>343</v>
      </c>
      <c r="C76" s="395" t="s">
        <v>344</v>
      </c>
      <c r="D76" s="388" t="s">
        <v>232</v>
      </c>
      <c r="E76" s="388" t="s">
        <v>232</v>
      </c>
      <c r="F76" s="388" t="s">
        <v>232</v>
      </c>
    </row>
    <row r="77" spans="1:6" s="196" customFormat="1" ht="119" customHeight="1" thickBot="1">
      <c r="A77" s="391"/>
      <c r="B77" s="200" t="s">
        <v>345</v>
      </c>
      <c r="C77" s="396"/>
      <c r="D77" s="389"/>
      <c r="E77" s="389"/>
      <c r="F77" s="389"/>
    </row>
    <row r="78" spans="1:6" s="196" customFormat="1" ht="90" customHeight="1" thickBot="1">
      <c r="A78" s="391"/>
      <c r="B78" s="200" t="s">
        <v>346</v>
      </c>
      <c r="C78" s="200" t="s">
        <v>347</v>
      </c>
      <c r="D78" s="227" t="s">
        <v>232</v>
      </c>
      <c r="E78" s="227" t="s">
        <v>232</v>
      </c>
      <c r="F78" s="227" t="s">
        <v>232</v>
      </c>
    </row>
    <row r="79" spans="1:6" s="196" customFormat="1" ht="25.5" customHeight="1">
      <c r="A79" s="391"/>
      <c r="B79" s="199" t="s">
        <v>348</v>
      </c>
      <c r="C79" s="395" t="s">
        <v>349</v>
      </c>
      <c r="D79" s="388" t="s">
        <v>232</v>
      </c>
      <c r="E79" s="388" t="s">
        <v>232</v>
      </c>
      <c r="F79" s="388" t="s">
        <v>232</v>
      </c>
    </row>
    <row r="80" spans="1:6" s="196" customFormat="1" ht="111.5" customHeight="1" thickBot="1">
      <c r="A80" s="391"/>
      <c r="B80" s="200" t="s">
        <v>350</v>
      </c>
      <c r="C80" s="396"/>
      <c r="D80" s="389"/>
      <c r="E80" s="389"/>
      <c r="F80" s="389"/>
    </row>
    <row r="81" spans="1:6" s="196" customFormat="1" ht="107" customHeight="1" thickBot="1">
      <c r="A81" s="391"/>
      <c r="B81" s="200" t="s">
        <v>351</v>
      </c>
      <c r="C81" s="200" t="s">
        <v>352</v>
      </c>
      <c r="D81" s="227" t="s">
        <v>232</v>
      </c>
      <c r="E81" s="227" t="s">
        <v>232</v>
      </c>
      <c r="F81" s="227" t="s">
        <v>232</v>
      </c>
    </row>
    <row r="82" spans="1:6" s="196" customFormat="1" ht="100.5" customHeight="1" thickBot="1">
      <c r="A82" s="391"/>
      <c r="B82" s="200" t="s">
        <v>353</v>
      </c>
      <c r="C82" s="200" t="s">
        <v>354</v>
      </c>
      <c r="D82" s="227" t="s">
        <v>232</v>
      </c>
      <c r="E82" s="227" t="s">
        <v>232</v>
      </c>
      <c r="F82" s="227" t="s">
        <v>232</v>
      </c>
    </row>
    <row r="83" spans="1:6" s="196" customFormat="1" ht="84" customHeight="1" thickBot="1">
      <c r="A83" s="399"/>
      <c r="B83" s="200" t="s">
        <v>355</v>
      </c>
      <c r="C83" s="200" t="s">
        <v>356</v>
      </c>
      <c r="D83" s="227" t="s">
        <v>232</v>
      </c>
      <c r="E83" s="227" t="s">
        <v>232</v>
      </c>
      <c r="F83" s="227" t="s">
        <v>232</v>
      </c>
    </row>
    <row r="84" spans="1:6" s="196" customFormat="1" ht="45" customHeight="1">
      <c r="A84" s="390" t="s">
        <v>286</v>
      </c>
      <c r="B84" s="397" t="s">
        <v>357</v>
      </c>
      <c r="C84" s="395" t="s">
        <v>358</v>
      </c>
      <c r="D84" s="388" t="s">
        <v>232</v>
      </c>
      <c r="E84" s="388" t="s">
        <v>232</v>
      </c>
      <c r="F84" s="388" t="s">
        <v>232</v>
      </c>
    </row>
    <row r="85" spans="1:6" s="196" customFormat="1" ht="45" customHeight="1" thickBot="1">
      <c r="A85" s="391"/>
      <c r="B85" s="398"/>
      <c r="C85" s="396"/>
      <c r="D85" s="389"/>
      <c r="E85" s="389"/>
      <c r="F85" s="389"/>
    </row>
    <row r="86" spans="1:6" s="196" customFormat="1" ht="96" customHeight="1">
      <c r="A86" s="391"/>
      <c r="B86" s="395" t="s">
        <v>359</v>
      </c>
      <c r="C86" s="211" t="s">
        <v>360</v>
      </c>
      <c r="D86" s="388" t="s">
        <v>232</v>
      </c>
      <c r="E86" s="388" t="s">
        <v>232</v>
      </c>
      <c r="F86" s="388" t="s">
        <v>232</v>
      </c>
    </row>
    <row r="87" spans="1:6" s="196" customFormat="1" ht="96" customHeight="1" thickBot="1">
      <c r="A87" s="391"/>
      <c r="B87" s="396"/>
      <c r="C87" s="200" t="s">
        <v>361</v>
      </c>
      <c r="D87" s="389"/>
      <c r="E87" s="389"/>
      <c r="F87" s="389"/>
    </row>
    <row r="88" spans="1:6" s="196" customFormat="1" ht="27.5" customHeight="1">
      <c r="A88" s="391"/>
      <c r="B88" s="199" t="s">
        <v>362</v>
      </c>
      <c r="C88" s="395" t="s">
        <v>363</v>
      </c>
      <c r="D88" s="388" t="s">
        <v>232</v>
      </c>
      <c r="E88" s="388" t="s">
        <v>232</v>
      </c>
      <c r="F88" s="388" t="s">
        <v>232</v>
      </c>
    </row>
    <row r="89" spans="1:6" s="196" customFormat="1" ht="99" customHeight="1" thickBot="1">
      <c r="A89" s="391"/>
      <c r="B89" s="200" t="s">
        <v>364</v>
      </c>
      <c r="C89" s="396"/>
      <c r="D89" s="389"/>
      <c r="E89" s="389"/>
      <c r="F89" s="389"/>
    </row>
    <row r="90" spans="1:6" s="196" customFormat="1" ht="27.5" customHeight="1">
      <c r="A90" s="391"/>
      <c r="B90" s="199" t="s">
        <v>365</v>
      </c>
      <c r="C90" s="395" t="s">
        <v>366</v>
      </c>
      <c r="D90" s="388" t="s">
        <v>232</v>
      </c>
      <c r="E90" s="388" t="s">
        <v>232</v>
      </c>
      <c r="F90" s="388" t="s">
        <v>232</v>
      </c>
    </row>
    <row r="91" spans="1:6" s="196" customFormat="1" ht="101.5" customHeight="1" thickBot="1">
      <c r="A91" s="391"/>
      <c r="B91" s="200" t="s">
        <v>367</v>
      </c>
      <c r="C91" s="396"/>
      <c r="D91" s="389"/>
      <c r="E91" s="389"/>
      <c r="F91" s="389"/>
    </row>
    <row r="92" spans="1:6" s="196" customFormat="1" ht="78.5" customHeight="1" thickBot="1">
      <c r="A92" s="391"/>
      <c r="B92" s="200" t="s">
        <v>368</v>
      </c>
      <c r="C92" s="200" t="s">
        <v>369</v>
      </c>
      <c r="D92" s="227" t="s">
        <v>232</v>
      </c>
      <c r="E92" s="227" t="s">
        <v>232</v>
      </c>
      <c r="F92" s="227" t="s">
        <v>232</v>
      </c>
    </row>
    <row r="93" spans="1:6" s="196" customFormat="1" ht="13" customHeight="1">
      <c r="A93" s="391"/>
      <c r="B93" s="211" t="s">
        <v>370</v>
      </c>
      <c r="C93" s="395" t="s">
        <v>371</v>
      </c>
      <c r="D93" s="388" t="s">
        <v>232</v>
      </c>
      <c r="E93" s="388" t="s">
        <v>232</v>
      </c>
      <c r="F93" s="388" t="s">
        <v>232</v>
      </c>
    </row>
    <row r="94" spans="1:6" s="196" customFormat="1" ht="35.5" customHeight="1">
      <c r="A94" s="391"/>
      <c r="B94" s="211" t="s">
        <v>372</v>
      </c>
      <c r="C94" s="400"/>
      <c r="D94" s="401"/>
      <c r="E94" s="401"/>
      <c r="F94" s="401"/>
    </row>
    <row r="95" spans="1:6" s="196" customFormat="1" ht="67.5" customHeight="1" thickBot="1">
      <c r="A95" s="399"/>
      <c r="B95" s="200" t="s">
        <v>373</v>
      </c>
      <c r="C95" s="396"/>
      <c r="D95" s="389"/>
      <c r="E95" s="389"/>
      <c r="F95" s="389"/>
    </row>
    <row r="96" spans="1:6" s="196" customFormat="1" ht="96" customHeight="1" thickBot="1">
      <c r="A96" s="392" t="s">
        <v>286</v>
      </c>
      <c r="B96" s="217" t="s">
        <v>374</v>
      </c>
      <c r="C96" s="217" t="s">
        <v>375</v>
      </c>
      <c r="D96" s="208" t="s">
        <v>232</v>
      </c>
      <c r="E96" s="208" t="s">
        <v>232</v>
      </c>
      <c r="F96" s="208" t="s">
        <v>232</v>
      </c>
    </row>
    <row r="97" spans="1:6" s="196" customFormat="1" ht="88.5" customHeight="1" thickBot="1">
      <c r="A97" s="393"/>
      <c r="B97" s="200" t="s">
        <v>376</v>
      </c>
      <c r="C97" s="200" t="s">
        <v>377</v>
      </c>
      <c r="D97" s="227" t="s">
        <v>232</v>
      </c>
      <c r="E97" s="227" t="s">
        <v>232</v>
      </c>
      <c r="F97" s="227" t="s">
        <v>232</v>
      </c>
    </row>
    <row r="98" spans="1:6" s="196" customFormat="1" ht="99.5" customHeight="1" thickBot="1">
      <c r="A98" s="393"/>
      <c r="B98" s="200" t="s">
        <v>378</v>
      </c>
      <c r="C98" s="200" t="s">
        <v>379</v>
      </c>
      <c r="D98" s="227" t="s">
        <v>232</v>
      </c>
      <c r="E98" s="227" t="s">
        <v>232</v>
      </c>
      <c r="F98" s="227" t="s">
        <v>232</v>
      </c>
    </row>
    <row r="99" spans="1:6" s="196" customFormat="1" ht="85.5" customHeight="1" thickBot="1">
      <c r="A99" s="393"/>
      <c r="B99" s="200" t="s">
        <v>380</v>
      </c>
      <c r="C99" s="200" t="s">
        <v>381</v>
      </c>
      <c r="D99" s="227" t="s">
        <v>232</v>
      </c>
      <c r="E99" s="227" t="s">
        <v>232</v>
      </c>
      <c r="F99" s="227" t="s">
        <v>232</v>
      </c>
    </row>
    <row r="100" spans="1:6" s="196" customFormat="1" ht="66" customHeight="1" thickBot="1">
      <c r="A100" s="393"/>
      <c r="B100" s="200" t="s">
        <v>382</v>
      </c>
      <c r="C100" s="200" t="s">
        <v>383</v>
      </c>
      <c r="D100" s="227" t="s">
        <v>232</v>
      </c>
      <c r="E100" s="227" t="s">
        <v>232</v>
      </c>
      <c r="F100" s="227" t="s">
        <v>232</v>
      </c>
    </row>
    <row r="101" spans="1:6" s="196" customFormat="1" ht="56" customHeight="1" thickBot="1">
      <c r="A101" s="393"/>
      <c r="B101" s="200" t="s">
        <v>384</v>
      </c>
      <c r="C101" s="200" t="s">
        <v>385</v>
      </c>
      <c r="D101" s="227" t="s">
        <v>232</v>
      </c>
      <c r="E101" s="227" t="s">
        <v>232</v>
      </c>
      <c r="F101" s="227" t="s">
        <v>232</v>
      </c>
    </row>
    <row r="102" spans="1:6" s="196" customFormat="1" ht="95" customHeight="1" thickBot="1">
      <c r="A102" s="393"/>
      <c r="B102" s="211" t="s">
        <v>386</v>
      </c>
      <c r="C102" s="201" t="s">
        <v>387</v>
      </c>
      <c r="D102" s="203" t="s">
        <v>232</v>
      </c>
      <c r="E102" s="203" t="s">
        <v>232</v>
      </c>
      <c r="F102" s="203" t="s">
        <v>232</v>
      </c>
    </row>
    <row r="103" spans="1:6" s="196" customFormat="1" ht="93" customHeight="1" thickBot="1">
      <c r="A103" s="393"/>
      <c r="B103" s="217" t="s">
        <v>388</v>
      </c>
      <c r="C103" s="201" t="s">
        <v>389</v>
      </c>
      <c r="D103" s="203" t="s">
        <v>232</v>
      </c>
      <c r="E103" s="203" t="s">
        <v>232</v>
      </c>
      <c r="F103" s="203" t="s">
        <v>232</v>
      </c>
    </row>
    <row r="104" spans="1:6" s="196" customFormat="1" ht="13" customHeight="1">
      <c r="A104" s="393"/>
      <c r="B104" s="199" t="s">
        <v>390</v>
      </c>
      <c r="C104" s="395" t="s">
        <v>391</v>
      </c>
      <c r="D104" s="388" t="s">
        <v>232</v>
      </c>
      <c r="E104" s="388" t="s">
        <v>232</v>
      </c>
      <c r="F104" s="388" t="s">
        <v>232</v>
      </c>
    </row>
    <row r="105" spans="1:6" s="196" customFormat="1" ht="107.5" customHeight="1" thickBot="1">
      <c r="A105" s="394"/>
      <c r="B105" s="200" t="s">
        <v>392</v>
      </c>
      <c r="C105" s="396"/>
      <c r="D105" s="389"/>
      <c r="E105" s="389"/>
      <c r="F105" s="389"/>
    </row>
    <row r="106" spans="1:6" s="196" customFormat="1" ht="50" customHeight="1" thickBot="1">
      <c r="A106" s="402" t="s">
        <v>286</v>
      </c>
      <c r="B106" s="217" t="s">
        <v>393</v>
      </c>
      <c r="C106" s="207" t="s">
        <v>394</v>
      </c>
      <c r="D106" s="208" t="s">
        <v>232</v>
      </c>
      <c r="E106" s="208" t="s">
        <v>232</v>
      </c>
      <c r="F106" s="208" t="s">
        <v>232</v>
      </c>
    </row>
    <row r="107" spans="1:6" s="196" customFormat="1" ht="39.5" thickBot="1">
      <c r="A107" s="403"/>
      <c r="B107" s="200" t="s">
        <v>395</v>
      </c>
      <c r="C107" s="207" t="s">
        <v>396</v>
      </c>
      <c r="D107" s="208" t="s">
        <v>232</v>
      </c>
      <c r="E107" s="208" t="s">
        <v>232</v>
      </c>
      <c r="F107" s="208" t="s">
        <v>232</v>
      </c>
    </row>
    <row r="108" spans="1:6" s="196" customFormat="1" ht="71.650000000000006" customHeight="1" thickBot="1">
      <c r="A108" s="403"/>
      <c r="B108" s="217" t="s">
        <v>397</v>
      </c>
      <c r="C108" s="207" t="s">
        <v>398</v>
      </c>
      <c r="D108" s="208" t="s">
        <v>232</v>
      </c>
      <c r="E108" s="208" t="s">
        <v>232</v>
      </c>
      <c r="F108" s="208" t="s">
        <v>232</v>
      </c>
    </row>
    <row r="109" spans="1:6" s="196" customFormat="1" ht="69.5" customHeight="1" thickBot="1">
      <c r="A109" s="403"/>
      <c r="B109" s="200" t="s">
        <v>399</v>
      </c>
      <c r="C109" s="207" t="s">
        <v>400</v>
      </c>
      <c r="D109" s="227" t="s">
        <v>232</v>
      </c>
      <c r="E109" s="227" t="s">
        <v>232</v>
      </c>
      <c r="F109" s="227" t="s">
        <v>232</v>
      </c>
    </row>
    <row r="110" spans="1:6" s="196" customFormat="1" ht="69.75" customHeight="1" thickBot="1">
      <c r="A110" s="403"/>
      <c r="B110" s="200" t="s">
        <v>401</v>
      </c>
      <c r="C110" s="207" t="s">
        <v>402</v>
      </c>
      <c r="D110" s="227" t="s">
        <v>232</v>
      </c>
      <c r="E110" s="227" t="s">
        <v>232</v>
      </c>
      <c r="F110" s="227" t="s">
        <v>232</v>
      </c>
    </row>
    <row r="111" spans="1:6" s="196" customFormat="1" ht="13" customHeight="1">
      <c r="A111" s="403"/>
      <c r="B111" s="221" t="s">
        <v>403</v>
      </c>
      <c r="C111" s="400" t="s">
        <v>404</v>
      </c>
      <c r="D111" s="401" t="s">
        <v>232</v>
      </c>
      <c r="E111" s="401" t="s">
        <v>232</v>
      </c>
      <c r="F111" s="401" t="s">
        <v>232</v>
      </c>
    </row>
    <row r="112" spans="1:6" s="196" customFormat="1" ht="62" customHeight="1" thickBot="1">
      <c r="A112" s="403"/>
      <c r="B112" s="200" t="s">
        <v>405</v>
      </c>
      <c r="C112" s="396"/>
      <c r="D112" s="389"/>
      <c r="E112" s="389"/>
      <c r="F112" s="389"/>
    </row>
    <row r="113" spans="1:6" s="196" customFormat="1" ht="27.5" customHeight="1">
      <c r="A113" s="403"/>
      <c r="B113" s="199" t="s">
        <v>406</v>
      </c>
      <c r="C113" s="395" t="s">
        <v>407</v>
      </c>
      <c r="D113" s="388" t="s">
        <v>232</v>
      </c>
      <c r="E113" s="388" t="s">
        <v>232</v>
      </c>
      <c r="F113" s="388" t="s">
        <v>232</v>
      </c>
    </row>
    <row r="114" spans="1:6" s="196" customFormat="1" ht="59.5" customHeight="1">
      <c r="A114" s="403"/>
      <c r="B114" s="211" t="s">
        <v>408</v>
      </c>
      <c r="C114" s="400"/>
      <c r="D114" s="401"/>
      <c r="E114" s="401"/>
      <c r="F114" s="401"/>
    </row>
    <row r="115" spans="1:6" s="196" customFormat="1" ht="57" customHeight="1">
      <c r="A115" s="403"/>
      <c r="B115" s="211" t="s">
        <v>409</v>
      </c>
      <c r="C115" s="400"/>
      <c r="D115" s="401"/>
      <c r="E115" s="401"/>
      <c r="F115" s="401"/>
    </row>
    <row r="116" spans="1:6" s="196" customFormat="1" ht="50" customHeight="1" thickBot="1">
      <c r="A116" s="403"/>
      <c r="B116" s="200" t="s">
        <v>410</v>
      </c>
      <c r="C116" s="396"/>
      <c r="D116" s="389"/>
      <c r="E116" s="389"/>
      <c r="F116" s="389"/>
    </row>
    <row r="117" spans="1:6" s="196" customFormat="1" ht="13" customHeight="1">
      <c r="A117" s="403"/>
      <c r="B117" s="199" t="s">
        <v>411</v>
      </c>
      <c r="C117" s="395" t="s">
        <v>412</v>
      </c>
      <c r="D117" s="388" t="s">
        <v>232</v>
      </c>
      <c r="E117" s="388" t="s">
        <v>232</v>
      </c>
      <c r="F117" s="388" t="s">
        <v>232</v>
      </c>
    </row>
    <row r="118" spans="1:6" s="196" customFormat="1" ht="67.5" customHeight="1" thickBot="1">
      <c r="A118" s="403"/>
      <c r="B118" s="200" t="s">
        <v>413</v>
      </c>
      <c r="C118" s="396"/>
      <c r="D118" s="389"/>
      <c r="E118" s="389"/>
      <c r="F118" s="389"/>
    </row>
    <row r="119" spans="1:6" s="196" customFormat="1" ht="13" customHeight="1">
      <c r="A119" s="403"/>
      <c r="B119" s="199" t="s">
        <v>414</v>
      </c>
      <c r="C119" s="395" t="s">
        <v>415</v>
      </c>
      <c r="D119" s="388" t="s">
        <v>232</v>
      </c>
      <c r="E119" s="388" t="s">
        <v>232</v>
      </c>
      <c r="F119" s="388" t="s">
        <v>232</v>
      </c>
    </row>
    <row r="120" spans="1:6" s="196" customFormat="1" ht="76.5" customHeight="1" thickBot="1">
      <c r="A120" s="404"/>
      <c r="B120" s="200" t="s">
        <v>416</v>
      </c>
      <c r="C120" s="396"/>
      <c r="D120" s="389"/>
      <c r="E120" s="389"/>
      <c r="F120" s="389"/>
    </row>
    <row r="121" spans="1:6" s="196" customFormat="1" ht="68" customHeight="1" thickBot="1">
      <c r="A121" s="392" t="s">
        <v>286</v>
      </c>
      <c r="B121" s="207" t="s">
        <v>417</v>
      </c>
      <c r="C121" s="207" t="s">
        <v>418</v>
      </c>
      <c r="D121" s="228" t="s">
        <v>232</v>
      </c>
      <c r="E121" s="228" t="s">
        <v>232</v>
      </c>
      <c r="F121" s="228" t="s">
        <v>232</v>
      </c>
    </row>
    <row r="122" spans="1:6" s="196" customFormat="1" ht="67.5" customHeight="1" thickBot="1">
      <c r="A122" s="393"/>
      <c r="B122" s="200" t="s">
        <v>419</v>
      </c>
      <c r="C122" s="200" t="s">
        <v>420</v>
      </c>
      <c r="D122" s="227" t="s">
        <v>232</v>
      </c>
      <c r="E122" s="227" t="s">
        <v>232</v>
      </c>
      <c r="F122" s="227" t="s">
        <v>232</v>
      </c>
    </row>
    <row r="123" spans="1:6" s="196" customFormat="1" ht="13" customHeight="1">
      <c r="A123" s="393"/>
      <c r="B123" s="199" t="s">
        <v>421</v>
      </c>
      <c r="C123" s="395" t="s">
        <v>422</v>
      </c>
      <c r="D123" s="388" t="s">
        <v>232</v>
      </c>
      <c r="E123" s="388" t="s">
        <v>232</v>
      </c>
      <c r="F123" s="388" t="s">
        <v>232</v>
      </c>
    </row>
    <row r="124" spans="1:6" s="196" customFormat="1" ht="51.5" customHeight="1">
      <c r="A124" s="393"/>
      <c r="B124" s="199" t="s">
        <v>423</v>
      </c>
      <c r="C124" s="400"/>
      <c r="D124" s="401"/>
      <c r="E124" s="401"/>
      <c r="F124" s="401"/>
    </row>
    <row r="125" spans="1:6" s="196" customFormat="1" ht="18.149999999999999" customHeight="1">
      <c r="A125" s="393"/>
      <c r="B125" s="199" t="s">
        <v>424</v>
      </c>
      <c r="C125" s="400"/>
      <c r="D125" s="401"/>
      <c r="E125" s="401"/>
      <c r="F125" s="401"/>
    </row>
    <row r="126" spans="1:6" s="196" customFormat="1" ht="18.149999999999999" customHeight="1">
      <c r="A126" s="393"/>
      <c r="B126" s="199" t="s">
        <v>425</v>
      </c>
      <c r="C126" s="400"/>
      <c r="D126" s="401"/>
      <c r="E126" s="401"/>
      <c r="F126" s="401"/>
    </row>
    <row r="127" spans="1:6" s="196" customFormat="1" ht="18.149999999999999" customHeight="1">
      <c r="A127" s="393"/>
      <c r="B127" s="199" t="s">
        <v>426</v>
      </c>
      <c r="C127" s="400"/>
      <c r="D127" s="401"/>
      <c r="E127" s="401"/>
      <c r="F127" s="401"/>
    </row>
    <row r="128" spans="1:6" s="196" customFormat="1" ht="18.149999999999999" customHeight="1">
      <c r="A128" s="393"/>
      <c r="B128" s="199" t="s">
        <v>427</v>
      </c>
      <c r="C128" s="400"/>
      <c r="D128" s="401"/>
      <c r="E128" s="401"/>
      <c r="F128" s="401"/>
    </row>
    <row r="129" spans="1:6" s="196" customFormat="1" ht="18.149999999999999" customHeight="1">
      <c r="A129" s="393"/>
      <c r="B129" s="199" t="s">
        <v>428</v>
      </c>
      <c r="C129" s="400"/>
      <c r="D129" s="401"/>
      <c r="E129" s="401"/>
      <c r="F129" s="401"/>
    </row>
    <row r="130" spans="1:6" s="196" customFormat="1" ht="18.149999999999999" customHeight="1">
      <c r="A130" s="393"/>
      <c r="B130" s="199" t="s">
        <v>429</v>
      </c>
      <c r="C130" s="400"/>
      <c r="D130" s="401"/>
      <c r="E130" s="401"/>
      <c r="F130" s="401"/>
    </row>
    <row r="131" spans="1:6" s="196" customFormat="1" ht="18.149999999999999" customHeight="1">
      <c r="A131" s="393"/>
      <c r="B131" s="199" t="s">
        <v>430</v>
      </c>
      <c r="C131" s="400"/>
      <c r="D131" s="401"/>
      <c r="E131" s="401"/>
      <c r="F131" s="401"/>
    </row>
    <row r="132" spans="1:6" s="196" customFormat="1" ht="18.149999999999999" customHeight="1">
      <c r="A132" s="393"/>
      <c r="B132" s="199" t="s">
        <v>431</v>
      </c>
      <c r="C132" s="400"/>
      <c r="D132" s="401"/>
      <c r="E132" s="401"/>
      <c r="F132" s="401"/>
    </row>
    <row r="133" spans="1:6" s="196" customFormat="1" ht="18.149999999999999" customHeight="1" thickBot="1">
      <c r="A133" s="393"/>
      <c r="B133" s="229" t="s">
        <v>432</v>
      </c>
      <c r="C133" s="396"/>
      <c r="D133" s="389"/>
      <c r="E133" s="389"/>
      <c r="F133" s="389"/>
    </row>
    <row r="134" spans="1:6" s="196" customFormat="1" ht="13" customHeight="1">
      <c r="A134" s="393"/>
      <c r="B134" s="199" t="s">
        <v>433</v>
      </c>
      <c r="C134" s="395" t="s">
        <v>434</v>
      </c>
      <c r="D134" s="388" t="s">
        <v>232</v>
      </c>
      <c r="E134" s="388" t="s">
        <v>232</v>
      </c>
      <c r="F134" s="388" t="s">
        <v>232</v>
      </c>
    </row>
    <row r="135" spans="1:6" s="196" customFormat="1" ht="84" customHeight="1" thickBot="1">
      <c r="A135" s="393"/>
      <c r="B135" s="200" t="s">
        <v>435</v>
      </c>
      <c r="C135" s="396"/>
      <c r="D135" s="389"/>
      <c r="E135" s="389"/>
      <c r="F135" s="389"/>
    </row>
    <row r="136" spans="1:6" s="196" customFormat="1" ht="190" customHeight="1" thickBot="1">
      <c r="A136" s="393"/>
      <c r="B136" s="200" t="s">
        <v>436</v>
      </c>
      <c r="C136" s="200" t="s">
        <v>437</v>
      </c>
      <c r="D136" s="227" t="s">
        <v>232</v>
      </c>
      <c r="E136" s="227" t="s">
        <v>232</v>
      </c>
      <c r="F136" s="227" t="s">
        <v>232</v>
      </c>
    </row>
    <row r="137" spans="1:6" s="196" customFormat="1" ht="114.4" customHeight="1" thickBot="1">
      <c r="A137" s="394"/>
      <c r="B137" s="200" t="s">
        <v>438</v>
      </c>
      <c r="C137" s="200" t="s">
        <v>439</v>
      </c>
      <c r="D137" s="208" t="s">
        <v>232</v>
      </c>
      <c r="E137" s="208" t="s">
        <v>232</v>
      </c>
      <c r="F137" s="208" t="s">
        <v>232</v>
      </c>
    </row>
    <row r="138" spans="1:6" s="196" customFormat="1" ht="57" customHeight="1" thickBot="1">
      <c r="A138" s="393" t="s">
        <v>286</v>
      </c>
      <c r="B138" s="204" t="s">
        <v>440</v>
      </c>
      <c r="C138" s="200" t="s">
        <v>441</v>
      </c>
      <c r="D138" s="205" t="s">
        <v>232</v>
      </c>
      <c r="E138" s="205" t="s">
        <v>232</v>
      </c>
      <c r="F138" s="205" t="s">
        <v>232</v>
      </c>
    </row>
    <row r="139" spans="1:6" s="196" customFormat="1" ht="114" customHeight="1" thickBot="1">
      <c r="A139" s="393"/>
      <c r="B139" s="200" t="s">
        <v>442</v>
      </c>
      <c r="C139" s="200" t="s">
        <v>443</v>
      </c>
      <c r="D139" s="227" t="s">
        <v>232</v>
      </c>
      <c r="E139" s="227" t="s">
        <v>232</v>
      </c>
      <c r="F139" s="227" t="s">
        <v>232</v>
      </c>
    </row>
    <row r="140" spans="1:6" s="196" customFormat="1" ht="27.5" customHeight="1">
      <c r="A140" s="393"/>
      <c r="B140" s="199" t="s">
        <v>444</v>
      </c>
      <c r="C140" s="395" t="s">
        <v>445</v>
      </c>
      <c r="D140" s="388" t="s">
        <v>232</v>
      </c>
      <c r="E140" s="388" t="s">
        <v>232</v>
      </c>
      <c r="F140" s="388" t="s">
        <v>232</v>
      </c>
    </row>
    <row r="141" spans="1:6" s="196" customFormat="1" ht="111" customHeight="1" thickBot="1">
      <c r="A141" s="393"/>
      <c r="B141" s="200" t="s">
        <v>446</v>
      </c>
      <c r="C141" s="396"/>
      <c r="D141" s="389"/>
      <c r="E141" s="389"/>
      <c r="F141" s="389"/>
    </row>
    <row r="142" spans="1:6" s="196" customFormat="1" ht="74.5" customHeight="1" thickBot="1">
      <c r="A142" s="224"/>
      <c r="B142" s="217" t="s">
        <v>447</v>
      </c>
      <c r="C142" s="207" t="s">
        <v>448</v>
      </c>
      <c r="D142" s="228" t="s">
        <v>232</v>
      </c>
      <c r="E142" s="228" t="s">
        <v>232</v>
      </c>
      <c r="F142" s="228" t="s">
        <v>232</v>
      </c>
    </row>
    <row r="143" spans="1:6" s="196" customFormat="1" ht="60" customHeight="1" thickBot="1">
      <c r="A143" s="230"/>
      <c r="B143" s="200" t="s">
        <v>449</v>
      </c>
      <c r="C143" s="207" t="s">
        <v>450</v>
      </c>
      <c r="D143" s="227" t="s">
        <v>232</v>
      </c>
      <c r="E143" s="227" t="s">
        <v>232</v>
      </c>
      <c r="F143" s="227" t="s">
        <v>232</v>
      </c>
    </row>
    <row r="144" spans="1:6" s="196" customFormat="1" ht="13" customHeight="1">
      <c r="A144" s="230"/>
      <c r="B144" s="199" t="s">
        <v>451</v>
      </c>
      <c r="C144" s="397" t="s">
        <v>452</v>
      </c>
      <c r="D144" s="388" t="s">
        <v>232</v>
      </c>
      <c r="E144" s="388" t="s">
        <v>232</v>
      </c>
      <c r="F144" s="388" t="s">
        <v>232</v>
      </c>
    </row>
    <row r="145" spans="1:6" s="196" customFormat="1" ht="59.5" customHeight="1" thickBot="1">
      <c r="A145" s="230"/>
      <c r="B145" s="200" t="s">
        <v>453</v>
      </c>
      <c r="C145" s="398"/>
      <c r="D145" s="389"/>
      <c r="E145" s="389"/>
      <c r="F145" s="389"/>
    </row>
    <row r="146" spans="1:6" s="231" customFormat="1" ht="70.5" customHeight="1" thickBot="1">
      <c r="A146" s="230"/>
      <c r="B146" s="200" t="s">
        <v>454</v>
      </c>
      <c r="C146" s="200" t="s">
        <v>455</v>
      </c>
      <c r="D146" s="227" t="s">
        <v>232</v>
      </c>
      <c r="E146" s="227" t="s">
        <v>232</v>
      </c>
      <c r="F146" s="227" t="s">
        <v>232</v>
      </c>
    </row>
    <row r="147" spans="1:6" s="231" customFormat="1" ht="70.5" customHeight="1" thickBot="1">
      <c r="A147" s="230"/>
      <c r="B147" s="200" t="s">
        <v>456</v>
      </c>
      <c r="C147" s="232" t="s">
        <v>457</v>
      </c>
      <c r="D147" s="227" t="s">
        <v>232</v>
      </c>
      <c r="E147" s="227" t="s">
        <v>232</v>
      </c>
      <c r="F147" s="227" t="s">
        <v>232</v>
      </c>
    </row>
    <row r="148" spans="1:6" s="196" customFormat="1" ht="115" customHeight="1" thickBot="1">
      <c r="A148" s="233"/>
      <c r="B148" s="204" t="s">
        <v>458</v>
      </c>
      <c r="C148" s="232" t="s">
        <v>459</v>
      </c>
      <c r="D148" s="208" t="s">
        <v>232</v>
      </c>
      <c r="E148" s="228" t="s">
        <v>232</v>
      </c>
      <c r="F148" s="228" t="s">
        <v>232</v>
      </c>
    </row>
    <row r="149" spans="1:6" s="196" customFormat="1" ht="51" customHeight="1" thickBot="1">
      <c r="A149" s="393" t="s">
        <v>286</v>
      </c>
      <c r="B149" s="217" t="s">
        <v>460</v>
      </c>
      <c r="C149" s="232" t="s">
        <v>461</v>
      </c>
      <c r="D149" s="228" t="s">
        <v>232</v>
      </c>
      <c r="E149" s="228" t="s">
        <v>232</v>
      </c>
      <c r="F149" s="228" t="s">
        <v>232</v>
      </c>
    </row>
    <row r="150" spans="1:6" s="196" customFormat="1" ht="67.5" customHeight="1" thickBot="1">
      <c r="A150" s="393"/>
      <c r="B150" s="204" t="s">
        <v>462</v>
      </c>
      <c r="C150" s="232" t="s">
        <v>463</v>
      </c>
      <c r="D150" s="227" t="s">
        <v>232</v>
      </c>
      <c r="E150" s="227" t="s">
        <v>232</v>
      </c>
      <c r="F150" s="227" t="s">
        <v>232</v>
      </c>
    </row>
    <row r="151" spans="1:6" s="196" customFormat="1" ht="13" customHeight="1">
      <c r="A151" s="393"/>
      <c r="B151" s="199" t="s">
        <v>464</v>
      </c>
      <c r="C151" s="397" t="s">
        <v>465</v>
      </c>
      <c r="D151" s="203" t="s">
        <v>232</v>
      </c>
      <c r="E151" s="203" t="s">
        <v>232</v>
      </c>
      <c r="F151" s="203" t="s">
        <v>232</v>
      </c>
    </row>
    <row r="152" spans="1:6" s="196" customFormat="1" ht="82.5" customHeight="1" thickBot="1">
      <c r="A152" s="393"/>
      <c r="B152" s="211" t="s">
        <v>466</v>
      </c>
      <c r="C152" s="398"/>
      <c r="D152" s="213"/>
      <c r="E152" s="213"/>
      <c r="F152" s="213"/>
    </row>
    <row r="153" spans="1:6" s="196" customFormat="1" ht="69.5" customHeight="1" thickBot="1">
      <c r="A153" s="393"/>
      <c r="B153" s="217" t="s">
        <v>467</v>
      </c>
      <c r="C153" s="232" t="s">
        <v>468</v>
      </c>
      <c r="D153" s="203" t="s">
        <v>232</v>
      </c>
      <c r="E153" s="203" t="s">
        <v>232</v>
      </c>
      <c r="F153" s="203" t="s">
        <v>232</v>
      </c>
    </row>
    <row r="154" spans="1:6" s="196" customFormat="1" ht="67.5" customHeight="1" thickBot="1">
      <c r="A154" s="394"/>
      <c r="B154" s="206" t="s">
        <v>469</v>
      </c>
      <c r="C154" s="232" t="s">
        <v>470</v>
      </c>
      <c r="D154" s="203" t="s">
        <v>232</v>
      </c>
      <c r="E154" s="203" t="s">
        <v>232</v>
      </c>
      <c r="F154" s="203" t="s">
        <v>232</v>
      </c>
    </row>
    <row r="155" spans="1:6" s="196" customFormat="1" ht="12.5" customHeight="1">
      <c r="A155" s="224"/>
      <c r="B155" s="199" t="s">
        <v>471</v>
      </c>
      <c r="C155" s="395" t="s">
        <v>472</v>
      </c>
      <c r="D155" s="388" t="s">
        <v>232</v>
      </c>
      <c r="E155" s="388" t="s">
        <v>232</v>
      </c>
      <c r="F155" s="388" t="s">
        <v>232</v>
      </c>
    </row>
    <row r="156" spans="1:6" s="196" customFormat="1" ht="75" customHeight="1" thickBot="1">
      <c r="A156" s="224"/>
      <c r="B156" s="200" t="s">
        <v>473</v>
      </c>
      <c r="C156" s="396"/>
      <c r="D156" s="389"/>
      <c r="E156" s="389"/>
      <c r="F156" s="389"/>
    </row>
    <row r="157" spans="1:6" s="196" customFormat="1" ht="81.5" customHeight="1" thickBot="1">
      <c r="A157" s="224"/>
      <c r="B157" s="200" t="s">
        <v>474</v>
      </c>
      <c r="C157" s="200" t="s">
        <v>475</v>
      </c>
      <c r="D157" s="227" t="s">
        <v>232</v>
      </c>
      <c r="E157" s="227" t="s">
        <v>232</v>
      </c>
      <c r="F157" s="227" t="s">
        <v>232</v>
      </c>
    </row>
    <row r="158" spans="1:6" s="196" customFormat="1" ht="83" customHeight="1" thickBot="1">
      <c r="A158" s="230"/>
      <c r="B158" s="200" t="s">
        <v>476</v>
      </c>
      <c r="C158" s="200" t="s">
        <v>477</v>
      </c>
      <c r="D158" s="227" t="s">
        <v>232</v>
      </c>
      <c r="E158" s="227" t="s">
        <v>232</v>
      </c>
      <c r="F158" s="227" t="s">
        <v>232</v>
      </c>
    </row>
    <row r="159" spans="1:6" s="196" customFormat="1" ht="13" customHeight="1">
      <c r="A159" s="230"/>
      <c r="B159" s="199" t="s">
        <v>478</v>
      </c>
      <c r="C159" s="395" t="s">
        <v>479</v>
      </c>
      <c r="D159" s="388" t="s">
        <v>232</v>
      </c>
      <c r="E159" s="388" t="s">
        <v>232</v>
      </c>
      <c r="F159" s="388" t="s">
        <v>232</v>
      </c>
    </row>
    <row r="160" spans="1:6" s="196" customFormat="1" ht="81.5" customHeight="1" thickBot="1">
      <c r="A160" s="230"/>
      <c r="B160" s="200" t="s">
        <v>480</v>
      </c>
      <c r="C160" s="396"/>
      <c r="D160" s="389"/>
      <c r="E160" s="389"/>
      <c r="F160" s="389"/>
    </row>
    <row r="161" spans="1:6" s="196" customFormat="1" ht="13" customHeight="1">
      <c r="A161" s="230"/>
      <c r="B161" s="199" t="s">
        <v>481</v>
      </c>
      <c r="C161" s="395" t="s">
        <v>482</v>
      </c>
      <c r="D161" s="388" t="s">
        <v>232</v>
      </c>
      <c r="E161" s="388" t="s">
        <v>232</v>
      </c>
      <c r="F161" s="388" t="s">
        <v>232</v>
      </c>
    </row>
    <row r="162" spans="1:6" s="196" customFormat="1" ht="77.5" customHeight="1" thickBot="1">
      <c r="A162" s="233"/>
      <c r="B162" s="200" t="s">
        <v>483</v>
      </c>
      <c r="C162" s="396"/>
      <c r="D162" s="389"/>
      <c r="E162" s="389"/>
      <c r="F162" s="389"/>
    </row>
    <row r="163" spans="1:6" s="196" customFormat="1" ht="13" customHeight="1">
      <c r="A163" s="393" t="s">
        <v>286</v>
      </c>
      <c r="B163" s="199" t="s">
        <v>484</v>
      </c>
      <c r="C163" s="405" t="s">
        <v>485</v>
      </c>
      <c r="D163" s="401" t="s">
        <v>232</v>
      </c>
      <c r="E163" s="401" t="s">
        <v>232</v>
      </c>
      <c r="F163" s="401" t="s">
        <v>232</v>
      </c>
    </row>
    <row r="164" spans="1:6" s="196" customFormat="1" ht="78" customHeight="1">
      <c r="A164" s="393"/>
      <c r="B164" s="211" t="s">
        <v>486</v>
      </c>
      <c r="C164" s="405"/>
      <c r="D164" s="401"/>
      <c r="E164" s="401"/>
      <c r="F164" s="401"/>
    </row>
    <row r="165" spans="1:6" s="196" customFormat="1" ht="93.5" customHeight="1" thickBot="1">
      <c r="A165" s="393"/>
      <c r="B165" s="200" t="s">
        <v>487</v>
      </c>
      <c r="C165" s="226" t="s">
        <v>488</v>
      </c>
      <c r="D165" s="389"/>
      <c r="E165" s="389"/>
      <c r="F165" s="389"/>
    </row>
    <row r="166" spans="1:6" s="196" customFormat="1" ht="24.5" customHeight="1">
      <c r="A166" s="393"/>
      <c r="B166" s="395" t="s">
        <v>489</v>
      </c>
      <c r="C166" s="395" t="s">
        <v>490</v>
      </c>
      <c r="D166" s="388" t="s">
        <v>232</v>
      </c>
      <c r="E166" s="388" t="s">
        <v>232</v>
      </c>
      <c r="F166" s="388" t="s">
        <v>232</v>
      </c>
    </row>
    <row r="167" spans="1:6" s="196" customFormat="1" ht="24.5" customHeight="1" thickBot="1">
      <c r="A167" s="393"/>
      <c r="B167" s="396"/>
      <c r="C167" s="396"/>
      <c r="D167" s="389"/>
      <c r="E167" s="389"/>
      <c r="F167" s="389"/>
    </row>
    <row r="168" spans="1:6" s="196" customFormat="1" ht="104" customHeight="1" thickBot="1">
      <c r="A168" s="393"/>
      <c r="B168" s="200" t="s">
        <v>491</v>
      </c>
      <c r="C168" s="200" t="s">
        <v>492</v>
      </c>
      <c r="D168" s="227" t="s">
        <v>232</v>
      </c>
      <c r="E168" s="227" t="s">
        <v>232</v>
      </c>
      <c r="F168" s="227" t="s">
        <v>232</v>
      </c>
    </row>
    <row r="169" spans="1:6" s="196" customFormat="1" ht="62.5" customHeight="1" thickBot="1">
      <c r="A169" s="224"/>
      <c r="B169" s="200" t="s">
        <v>493</v>
      </c>
      <c r="C169" s="200" t="s">
        <v>494</v>
      </c>
      <c r="D169" s="227" t="s">
        <v>232</v>
      </c>
      <c r="E169" s="227" t="s">
        <v>232</v>
      </c>
      <c r="F169" s="227" t="s">
        <v>232</v>
      </c>
    </row>
    <row r="170" spans="1:6" s="196" customFormat="1" ht="99.25" customHeight="1" thickBot="1">
      <c r="A170" s="224"/>
      <c r="B170" s="200" t="s">
        <v>495</v>
      </c>
      <c r="C170" s="200" t="s">
        <v>496</v>
      </c>
      <c r="D170" s="227" t="s">
        <v>232</v>
      </c>
      <c r="E170" s="227" t="s">
        <v>232</v>
      </c>
      <c r="F170" s="227" t="s">
        <v>232</v>
      </c>
    </row>
    <row r="171" spans="1:6" s="196" customFormat="1" ht="76" customHeight="1" thickBot="1">
      <c r="A171" s="224"/>
      <c r="B171" s="200" t="s">
        <v>497</v>
      </c>
      <c r="C171" s="200" t="s">
        <v>498</v>
      </c>
      <c r="D171" s="227" t="s">
        <v>232</v>
      </c>
      <c r="E171" s="227" t="s">
        <v>232</v>
      </c>
      <c r="F171" s="227" t="s">
        <v>232</v>
      </c>
    </row>
    <row r="172" spans="1:6" s="196" customFormat="1" ht="13" customHeight="1">
      <c r="A172" s="230"/>
      <c r="B172" s="199" t="s">
        <v>499</v>
      </c>
      <c r="C172" s="395" t="s">
        <v>500</v>
      </c>
      <c r="D172" s="388" t="s">
        <v>232</v>
      </c>
      <c r="E172" s="388" t="s">
        <v>232</v>
      </c>
      <c r="F172" s="388" t="s">
        <v>232</v>
      </c>
    </row>
    <row r="173" spans="1:6" s="196" customFormat="1" ht="78.5" customHeight="1" thickBot="1">
      <c r="A173" s="230"/>
      <c r="B173" s="200" t="s">
        <v>501</v>
      </c>
      <c r="C173" s="396"/>
      <c r="D173" s="389"/>
      <c r="E173" s="389"/>
      <c r="F173" s="389"/>
    </row>
    <row r="174" spans="1:6" s="196" customFormat="1" ht="98.5" customHeight="1" thickBot="1">
      <c r="A174" s="230"/>
      <c r="B174" s="217" t="s">
        <v>502</v>
      </c>
      <c r="C174" s="200" t="s">
        <v>503</v>
      </c>
      <c r="D174" s="227" t="s">
        <v>232</v>
      </c>
      <c r="E174" s="227" t="s">
        <v>232</v>
      </c>
      <c r="F174" s="227" t="s">
        <v>232</v>
      </c>
    </row>
    <row r="175" spans="1:6" s="196" customFormat="1" ht="13" customHeight="1">
      <c r="A175" s="224"/>
      <c r="B175" s="199" t="s">
        <v>504</v>
      </c>
      <c r="C175" s="395" t="s">
        <v>505</v>
      </c>
      <c r="D175" s="388" t="s">
        <v>232</v>
      </c>
      <c r="E175" s="388" t="s">
        <v>232</v>
      </c>
      <c r="F175" s="388" t="s">
        <v>232</v>
      </c>
    </row>
    <row r="176" spans="1:6" s="231" customFormat="1" ht="68.5" customHeight="1" thickBot="1">
      <c r="A176" s="225"/>
      <c r="B176" s="204" t="s">
        <v>506</v>
      </c>
      <c r="C176" s="396"/>
      <c r="D176" s="389"/>
      <c r="E176" s="389"/>
      <c r="F176" s="389"/>
    </row>
    <row r="177" spans="1:6" s="231" customFormat="1" ht="59" customHeight="1" thickBot="1">
      <c r="A177" s="393" t="s">
        <v>286</v>
      </c>
      <c r="B177" s="200" t="s">
        <v>507</v>
      </c>
      <c r="C177" s="200" t="s">
        <v>508</v>
      </c>
      <c r="D177" s="227" t="s">
        <v>232</v>
      </c>
      <c r="E177" s="227" t="s">
        <v>232</v>
      </c>
      <c r="F177" s="227" t="s">
        <v>232</v>
      </c>
    </row>
    <row r="178" spans="1:6" s="231" customFormat="1" ht="59" customHeight="1" thickBot="1">
      <c r="A178" s="393"/>
      <c r="B178" s="200" t="s">
        <v>509</v>
      </c>
      <c r="C178" s="200" t="s">
        <v>510</v>
      </c>
      <c r="D178" s="227" t="s">
        <v>232</v>
      </c>
      <c r="E178" s="227" t="s">
        <v>232</v>
      </c>
      <c r="F178" s="227" t="s">
        <v>232</v>
      </c>
    </row>
    <row r="179" spans="1:6" s="231" customFormat="1" ht="64" customHeight="1" thickBot="1">
      <c r="A179" s="393"/>
      <c r="B179" s="200" t="s">
        <v>511</v>
      </c>
      <c r="C179" s="200" t="s">
        <v>512</v>
      </c>
      <c r="D179" s="227" t="s">
        <v>232</v>
      </c>
      <c r="E179" s="227" t="s">
        <v>232</v>
      </c>
      <c r="F179" s="227" t="s">
        <v>232</v>
      </c>
    </row>
    <row r="180" spans="1:6" s="196" customFormat="1" ht="13" customHeight="1" thickBot="1">
      <c r="A180" s="393"/>
      <c r="B180" s="199" t="s">
        <v>513</v>
      </c>
      <c r="C180" s="406" t="s">
        <v>514</v>
      </c>
      <c r="D180" s="388" t="s">
        <v>252</v>
      </c>
      <c r="E180" s="388" t="s">
        <v>232</v>
      </c>
      <c r="F180" s="388" t="s">
        <v>232</v>
      </c>
    </row>
    <row r="181" spans="1:6" s="196" customFormat="1" ht="41" customHeight="1" thickBot="1">
      <c r="A181" s="393"/>
      <c r="B181" s="211" t="s">
        <v>515</v>
      </c>
      <c r="C181" s="406"/>
      <c r="D181" s="401"/>
      <c r="E181" s="401"/>
      <c r="F181" s="401"/>
    </row>
    <row r="182" spans="1:6" s="196" customFormat="1" ht="73" customHeight="1" thickBot="1">
      <c r="A182" s="393"/>
      <c r="B182" s="234" t="s">
        <v>516</v>
      </c>
      <c r="C182" s="232" t="s">
        <v>517</v>
      </c>
      <c r="D182" s="208" t="s">
        <v>232</v>
      </c>
      <c r="E182" s="228" t="s">
        <v>232</v>
      </c>
      <c r="F182" s="228" t="s">
        <v>232</v>
      </c>
    </row>
    <row r="183" spans="1:6" s="196" customFormat="1" ht="73" customHeight="1" thickBot="1">
      <c r="A183" s="393"/>
      <c r="B183" s="234" t="s">
        <v>518</v>
      </c>
      <c r="C183" s="232" t="s">
        <v>519</v>
      </c>
      <c r="D183" s="227" t="s">
        <v>232</v>
      </c>
      <c r="E183" s="227" t="s">
        <v>232</v>
      </c>
      <c r="F183" s="227" t="s">
        <v>232</v>
      </c>
    </row>
    <row r="184" spans="1:6" s="196" customFormat="1" ht="73" customHeight="1" thickBot="1">
      <c r="A184" s="393"/>
      <c r="B184" s="234" t="s">
        <v>520</v>
      </c>
      <c r="C184" s="232" t="s">
        <v>521</v>
      </c>
      <c r="D184" s="227" t="s">
        <v>232</v>
      </c>
      <c r="E184" s="227" t="s">
        <v>232</v>
      </c>
      <c r="F184" s="227" t="s">
        <v>232</v>
      </c>
    </row>
    <row r="185" spans="1:6" s="196" customFormat="1" ht="73" customHeight="1" thickBot="1">
      <c r="A185" s="230"/>
      <c r="B185" s="235" t="s">
        <v>522</v>
      </c>
      <c r="C185" s="232" t="s">
        <v>523</v>
      </c>
      <c r="D185" s="227" t="s">
        <v>232</v>
      </c>
      <c r="E185" s="227" t="s">
        <v>232</v>
      </c>
      <c r="F185" s="227" t="s">
        <v>232</v>
      </c>
    </row>
    <row r="186" spans="1:6" s="196" customFormat="1" ht="13" customHeight="1">
      <c r="A186" s="230"/>
      <c r="B186" s="199" t="s">
        <v>524</v>
      </c>
      <c r="C186" s="395" t="s">
        <v>525</v>
      </c>
      <c r="D186" s="388" t="s">
        <v>232</v>
      </c>
      <c r="E186" s="388" t="s">
        <v>232</v>
      </c>
      <c r="F186" s="388" t="s">
        <v>232</v>
      </c>
    </row>
    <row r="187" spans="1:6" s="196" customFormat="1" ht="96" customHeight="1" thickBot="1">
      <c r="A187" s="230"/>
      <c r="B187" s="200" t="s">
        <v>526</v>
      </c>
      <c r="C187" s="396"/>
      <c r="D187" s="389"/>
      <c r="E187" s="389"/>
      <c r="F187" s="389"/>
    </row>
    <row r="188" spans="1:6" s="196" customFormat="1" ht="23" customHeight="1">
      <c r="A188" s="230"/>
      <c r="B188" s="395" t="s">
        <v>527</v>
      </c>
      <c r="C188" s="397" t="s">
        <v>528</v>
      </c>
      <c r="D188" s="388" t="s">
        <v>232</v>
      </c>
      <c r="E188" s="388" t="s">
        <v>232</v>
      </c>
      <c r="F188" s="388" t="s">
        <v>232</v>
      </c>
    </row>
    <row r="189" spans="1:6" s="196" customFormat="1" ht="23" customHeight="1">
      <c r="A189" s="230"/>
      <c r="B189" s="400"/>
      <c r="C189" s="405"/>
      <c r="D189" s="401"/>
      <c r="E189" s="401"/>
      <c r="F189" s="401"/>
    </row>
    <row r="190" spans="1:6" s="196" customFormat="1" ht="23" customHeight="1">
      <c r="A190" s="230"/>
      <c r="B190" s="400"/>
      <c r="C190" s="405"/>
      <c r="D190" s="401"/>
      <c r="E190" s="401"/>
      <c r="F190" s="401"/>
    </row>
    <row r="191" spans="1:6" s="196" customFormat="1" ht="23" customHeight="1" thickBot="1">
      <c r="A191" s="233"/>
      <c r="B191" s="396"/>
      <c r="C191" s="398"/>
      <c r="D191" s="389"/>
      <c r="E191" s="389"/>
      <c r="F191" s="389"/>
    </row>
    <row r="192" spans="1:6" s="196" customFormat="1" ht="13" customHeight="1">
      <c r="A192" s="392" t="s">
        <v>286</v>
      </c>
      <c r="B192" s="236" t="s">
        <v>529</v>
      </c>
      <c r="C192" s="395" t="s">
        <v>530</v>
      </c>
      <c r="D192" s="388" t="s">
        <v>232</v>
      </c>
      <c r="E192" s="388" t="s">
        <v>232</v>
      </c>
      <c r="F192" s="388" t="s">
        <v>232</v>
      </c>
    </row>
    <row r="193" spans="1:6" s="196" customFormat="1" ht="58.5" customHeight="1" thickBot="1">
      <c r="A193" s="393"/>
      <c r="B193" s="204" t="s">
        <v>531</v>
      </c>
      <c r="C193" s="396"/>
      <c r="D193" s="389"/>
      <c r="E193" s="389"/>
      <c r="F193" s="389"/>
    </row>
    <row r="194" spans="1:6" s="196" customFormat="1" ht="53" customHeight="1">
      <c r="A194" s="393"/>
      <c r="B194" s="210" t="s">
        <v>532</v>
      </c>
      <c r="C194" s="395" t="s">
        <v>533</v>
      </c>
      <c r="D194" s="388" t="s">
        <v>232</v>
      </c>
      <c r="E194" s="388" t="s">
        <v>232</v>
      </c>
      <c r="F194" s="388" t="s">
        <v>232</v>
      </c>
    </row>
    <row r="195" spans="1:6" s="196" customFormat="1" ht="28" customHeight="1">
      <c r="A195" s="393"/>
      <c r="B195" s="210" t="s">
        <v>534</v>
      </c>
      <c r="C195" s="400"/>
      <c r="D195" s="401"/>
      <c r="E195" s="401"/>
      <c r="F195" s="401"/>
    </row>
    <row r="196" spans="1:6" s="196" customFormat="1" ht="28" customHeight="1">
      <c r="A196" s="393"/>
      <c r="B196" s="210" t="s">
        <v>535</v>
      </c>
      <c r="C196" s="400"/>
      <c r="D196" s="401"/>
      <c r="E196" s="401"/>
      <c r="F196" s="401"/>
    </row>
    <row r="197" spans="1:6" s="196" customFormat="1" ht="28" customHeight="1">
      <c r="A197" s="393"/>
      <c r="B197" s="210" t="s">
        <v>536</v>
      </c>
      <c r="C197" s="400"/>
      <c r="D197" s="401"/>
      <c r="E197" s="401"/>
      <c r="F197" s="401"/>
    </row>
    <row r="198" spans="1:6" s="196" customFormat="1" ht="28" customHeight="1">
      <c r="A198" s="393"/>
      <c r="B198" s="210" t="s">
        <v>537</v>
      </c>
      <c r="C198" s="400"/>
      <c r="D198" s="401"/>
      <c r="E198" s="401"/>
      <c r="F198" s="401"/>
    </row>
    <row r="199" spans="1:6" s="196" customFormat="1" ht="28" customHeight="1">
      <c r="A199" s="393"/>
      <c r="B199" s="210" t="s">
        <v>538</v>
      </c>
      <c r="C199" s="400"/>
      <c r="D199" s="401"/>
      <c r="E199" s="401"/>
      <c r="F199" s="401"/>
    </row>
    <row r="200" spans="1:6" s="196" customFormat="1" ht="28" customHeight="1" thickBot="1">
      <c r="A200" s="394"/>
      <c r="B200" s="204" t="s">
        <v>539</v>
      </c>
      <c r="C200" s="396"/>
      <c r="D200" s="389"/>
      <c r="E200" s="389"/>
      <c r="F200" s="389"/>
    </row>
    <row r="201" spans="1:6" s="196" customFormat="1" ht="13" customHeight="1">
      <c r="A201" s="392" t="s">
        <v>540</v>
      </c>
      <c r="B201" s="199" t="s">
        <v>541</v>
      </c>
      <c r="C201" s="211" t="s">
        <v>542</v>
      </c>
      <c r="D201" s="388" t="s">
        <v>232</v>
      </c>
      <c r="E201" s="388" t="s">
        <v>232</v>
      </c>
      <c r="F201" s="388" t="s">
        <v>232</v>
      </c>
    </row>
    <row r="202" spans="1:6" s="196" customFormat="1" ht="87" customHeight="1" thickBot="1">
      <c r="A202" s="393"/>
      <c r="B202" s="200" t="s">
        <v>543</v>
      </c>
      <c r="C202" s="200" t="s">
        <v>544</v>
      </c>
      <c r="D202" s="389"/>
      <c r="E202" s="389"/>
      <c r="F202" s="389"/>
    </row>
    <row r="203" spans="1:6" s="196" customFormat="1" ht="40.5" customHeight="1">
      <c r="A203" s="393"/>
      <c r="B203" s="395" t="s">
        <v>545</v>
      </c>
      <c r="C203" s="211" t="s">
        <v>546</v>
      </c>
      <c r="D203" s="388" t="s">
        <v>232</v>
      </c>
      <c r="E203" s="388" t="s">
        <v>232</v>
      </c>
      <c r="F203" s="388" t="s">
        <v>232</v>
      </c>
    </row>
    <row r="204" spans="1:6" s="196" customFormat="1" ht="40.5" customHeight="1" thickBot="1">
      <c r="A204" s="394"/>
      <c r="B204" s="396"/>
      <c r="C204" s="200" t="s">
        <v>544</v>
      </c>
      <c r="D204" s="389"/>
      <c r="E204" s="389"/>
      <c r="F204" s="389"/>
    </row>
    <row r="205" spans="1:6" s="196" customFormat="1" ht="13" customHeight="1">
      <c r="A205" s="392" t="s">
        <v>547</v>
      </c>
      <c r="B205" s="236" t="s">
        <v>548</v>
      </c>
      <c r="C205" s="202"/>
      <c r="D205" s="388" t="s">
        <v>232</v>
      </c>
      <c r="E205" s="388" t="s">
        <v>232</v>
      </c>
      <c r="F205" s="388" t="s">
        <v>232</v>
      </c>
    </row>
    <row r="206" spans="1:6" s="196" customFormat="1" ht="100" customHeight="1" thickBot="1">
      <c r="A206" s="393"/>
      <c r="B206" s="204" t="s">
        <v>549</v>
      </c>
      <c r="C206" s="200" t="s">
        <v>550</v>
      </c>
      <c r="D206" s="389"/>
      <c r="E206" s="389"/>
      <c r="F206" s="389"/>
    </row>
    <row r="207" spans="1:6" s="196" customFormat="1" ht="39">
      <c r="A207" s="393"/>
      <c r="B207" s="211" t="s">
        <v>551</v>
      </c>
      <c r="C207" s="211" t="s">
        <v>552</v>
      </c>
      <c r="D207" s="401" t="s">
        <v>232</v>
      </c>
      <c r="E207" s="401" t="s">
        <v>232</v>
      </c>
      <c r="F207" s="401" t="s">
        <v>232</v>
      </c>
    </row>
    <row r="208" spans="1:6" s="196" customFormat="1" ht="87.5" customHeight="1">
      <c r="A208" s="393"/>
      <c r="B208" s="211" t="s">
        <v>553</v>
      </c>
      <c r="C208" s="211" t="s">
        <v>554</v>
      </c>
      <c r="D208" s="401"/>
      <c r="E208" s="401"/>
      <c r="F208" s="401"/>
    </row>
    <row r="209" spans="1:6" s="196" customFormat="1" ht="53.5" customHeight="1">
      <c r="A209" s="393"/>
      <c r="B209" s="214"/>
      <c r="C209" s="211" t="s">
        <v>555</v>
      </c>
      <c r="D209" s="401"/>
      <c r="E209" s="401"/>
      <c r="F209" s="401"/>
    </row>
    <row r="210" spans="1:6" s="196" customFormat="1" ht="18.5" thickBot="1">
      <c r="A210" s="393"/>
      <c r="B210" s="215"/>
      <c r="C210" s="226" t="s">
        <v>556</v>
      </c>
      <c r="D210" s="389"/>
      <c r="E210" s="389"/>
      <c r="F210" s="389"/>
    </row>
    <row r="211" spans="1:6" s="196" customFormat="1" ht="60.5" customHeight="1" thickBot="1">
      <c r="A211" s="394"/>
      <c r="B211" s="200" t="s">
        <v>557</v>
      </c>
      <c r="C211" s="200" t="s">
        <v>558</v>
      </c>
      <c r="D211" s="227" t="s">
        <v>232</v>
      </c>
      <c r="E211" s="227" t="s">
        <v>232</v>
      </c>
      <c r="F211" s="227" t="s">
        <v>232</v>
      </c>
    </row>
    <row r="212" spans="1:6" s="196" customFormat="1" ht="13" customHeight="1">
      <c r="A212" s="392" t="s">
        <v>559</v>
      </c>
      <c r="B212" s="236" t="s">
        <v>560</v>
      </c>
      <c r="C212" s="397" t="s">
        <v>561</v>
      </c>
      <c r="D212" s="237" t="s">
        <v>232</v>
      </c>
      <c r="E212" s="237" t="s">
        <v>232</v>
      </c>
      <c r="F212" s="237" t="s">
        <v>232</v>
      </c>
    </row>
    <row r="213" spans="1:6" s="196" customFormat="1" ht="172.5" customHeight="1" thickBot="1">
      <c r="A213" s="393"/>
      <c r="B213" s="204" t="s">
        <v>562</v>
      </c>
      <c r="C213" s="405"/>
      <c r="D213" s="205"/>
      <c r="E213" s="205"/>
      <c r="F213" s="205"/>
    </row>
    <row r="214" spans="1:6" s="196" customFormat="1" ht="82" customHeight="1" thickBot="1">
      <c r="A214" s="393"/>
      <c r="B214" s="200" t="s">
        <v>563</v>
      </c>
      <c r="C214" s="398"/>
      <c r="D214" s="203" t="s">
        <v>232</v>
      </c>
      <c r="E214" s="203" t="s">
        <v>232</v>
      </c>
      <c r="F214" s="203" t="s">
        <v>232</v>
      </c>
    </row>
    <row r="215" spans="1:6" s="196" customFormat="1" ht="13" customHeight="1">
      <c r="A215" s="393"/>
      <c r="B215" s="211" t="s">
        <v>564</v>
      </c>
      <c r="C215" s="407" t="s">
        <v>565</v>
      </c>
      <c r="D215" s="203" t="s">
        <v>252</v>
      </c>
      <c r="E215" s="203" t="s">
        <v>252</v>
      </c>
      <c r="F215" s="203" t="s">
        <v>252</v>
      </c>
    </row>
    <row r="216" spans="1:6" s="196" customFormat="1" ht="188.5" customHeight="1" thickBot="1">
      <c r="A216" s="393"/>
      <c r="B216" s="238" t="s">
        <v>566</v>
      </c>
      <c r="C216" s="408"/>
      <c r="D216" s="213"/>
      <c r="E216" s="213"/>
      <c r="F216" s="213"/>
    </row>
    <row r="217" spans="1:6" s="196" customFormat="1" ht="13" customHeight="1">
      <c r="A217" s="393"/>
      <c r="B217" s="201" t="s">
        <v>567</v>
      </c>
      <c r="C217" s="397" t="s">
        <v>568</v>
      </c>
      <c r="D217" s="203" t="s">
        <v>232</v>
      </c>
      <c r="E217" s="203" t="s">
        <v>232</v>
      </c>
      <c r="F217" s="203" t="s">
        <v>232</v>
      </c>
    </row>
    <row r="218" spans="1:6" s="196" customFormat="1" ht="74" customHeight="1" thickBot="1">
      <c r="A218" s="393"/>
      <c r="B218" s="204" t="s">
        <v>569</v>
      </c>
      <c r="C218" s="405"/>
      <c r="D218" s="213"/>
      <c r="E218" s="213"/>
      <c r="F218" s="213"/>
    </row>
    <row r="219" spans="1:6" s="196" customFormat="1" ht="74" customHeight="1" thickBot="1">
      <c r="A219" s="393"/>
      <c r="B219" s="217" t="s">
        <v>570</v>
      </c>
      <c r="C219" s="204"/>
      <c r="D219" s="208" t="s">
        <v>232</v>
      </c>
      <c r="E219" s="208" t="s">
        <v>232</v>
      </c>
      <c r="F219" s="208" t="s">
        <v>232</v>
      </c>
    </row>
    <row r="220" spans="1:6" s="196" customFormat="1" ht="13" customHeight="1">
      <c r="A220" s="393"/>
      <c r="B220" s="211" t="s">
        <v>571</v>
      </c>
      <c r="C220" s="397" t="s">
        <v>572</v>
      </c>
      <c r="D220" s="388" t="s">
        <v>252</v>
      </c>
      <c r="E220" s="388" t="s">
        <v>232</v>
      </c>
      <c r="F220" s="388" t="s">
        <v>232</v>
      </c>
    </row>
    <row r="221" spans="1:6" s="196" customFormat="1" ht="114" customHeight="1" thickBot="1">
      <c r="A221" s="393"/>
      <c r="B221" s="200" t="s">
        <v>573</v>
      </c>
      <c r="C221" s="405"/>
      <c r="D221" s="389"/>
      <c r="E221" s="389"/>
      <c r="F221" s="389"/>
    </row>
    <row r="222" spans="1:6" s="196" customFormat="1" ht="100" customHeight="1" thickBot="1">
      <c r="A222" s="394"/>
      <c r="B222" s="217" t="s">
        <v>574</v>
      </c>
      <c r="C222" s="398"/>
      <c r="D222" s="205" t="s">
        <v>232</v>
      </c>
      <c r="E222" s="205" t="s">
        <v>232</v>
      </c>
      <c r="F222" s="205" t="s">
        <v>232</v>
      </c>
    </row>
    <row r="223" spans="1:6" s="196" customFormat="1" ht="13" customHeight="1">
      <c r="A223" s="392" t="s">
        <v>559</v>
      </c>
      <c r="B223" s="202" t="s">
        <v>575</v>
      </c>
      <c r="C223" s="395" t="s">
        <v>576</v>
      </c>
      <c r="D223" s="388" t="s">
        <v>232</v>
      </c>
      <c r="E223" s="388" t="s">
        <v>232</v>
      </c>
      <c r="F223" s="388" t="s">
        <v>232</v>
      </c>
    </row>
    <row r="224" spans="1:6" s="196" customFormat="1" ht="57" customHeight="1">
      <c r="A224" s="393"/>
      <c r="B224" s="211" t="s">
        <v>577</v>
      </c>
      <c r="C224" s="400"/>
      <c r="D224" s="401"/>
      <c r="E224" s="401"/>
      <c r="F224" s="401"/>
    </row>
    <row r="225" spans="1:6" s="196" customFormat="1" ht="73" customHeight="1">
      <c r="A225" s="393"/>
      <c r="B225" s="211" t="s">
        <v>578</v>
      </c>
      <c r="C225" s="400"/>
      <c r="D225" s="401"/>
      <c r="E225" s="401"/>
      <c r="F225" s="401"/>
    </row>
    <row r="226" spans="1:6" s="196" customFormat="1" ht="131" customHeight="1" thickBot="1">
      <c r="A226" s="393"/>
      <c r="B226" s="200" t="s">
        <v>579</v>
      </c>
      <c r="C226" s="396"/>
      <c r="D226" s="389"/>
      <c r="E226" s="389"/>
      <c r="F226" s="389"/>
    </row>
    <row r="227" spans="1:6" s="196" customFormat="1" ht="13.5" customHeight="1">
      <c r="A227" s="393"/>
      <c r="B227" s="201" t="s">
        <v>580</v>
      </c>
      <c r="C227" s="395" t="s">
        <v>581</v>
      </c>
      <c r="D227" s="388" t="s">
        <v>232</v>
      </c>
      <c r="E227" s="388" t="s">
        <v>232</v>
      </c>
      <c r="F227" s="388" t="s">
        <v>232</v>
      </c>
    </row>
    <row r="228" spans="1:6" s="196" customFormat="1" ht="59.5" customHeight="1">
      <c r="A228" s="393"/>
      <c r="B228" s="210" t="s">
        <v>582</v>
      </c>
      <c r="C228" s="400"/>
      <c r="D228" s="401"/>
      <c r="E228" s="401"/>
      <c r="F228" s="401"/>
    </row>
    <row r="229" spans="1:6" s="196" customFormat="1" ht="96.5" customHeight="1" thickBot="1">
      <c r="A229" s="393"/>
      <c r="B229" s="204" t="s">
        <v>583</v>
      </c>
      <c r="C229" s="396"/>
      <c r="D229" s="389"/>
      <c r="E229" s="389"/>
      <c r="F229" s="389"/>
    </row>
    <row r="230" spans="1:6" s="196" customFormat="1" ht="12.5" customHeight="1">
      <c r="A230" s="393"/>
      <c r="B230" s="201" t="s">
        <v>584</v>
      </c>
      <c r="C230" s="397" t="s">
        <v>585</v>
      </c>
      <c r="D230" s="388" t="s">
        <v>232</v>
      </c>
      <c r="E230" s="388" t="s">
        <v>232</v>
      </c>
      <c r="F230" s="388" t="s">
        <v>232</v>
      </c>
    </row>
    <row r="231" spans="1:6" s="196" customFormat="1" ht="130.5" customHeight="1" thickBot="1">
      <c r="A231" s="393"/>
      <c r="B231" s="204" t="s">
        <v>586</v>
      </c>
      <c r="C231" s="398"/>
      <c r="D231" s="389"/>
      <c r="E231" s="389"/>
      <c r="F231" s="389"/>
    </row>
    <row r="232" spans="1:6" s="196" customFormat="1" ht="27.5" customHeight="1">
      <c r="A232" s="393"/>
      <c r="B232" s="211" t="s">
        <v>587</v>
      </c>
      <c r="C232" s="211" t="s">
        <v>588</v>
      </c>
      <c r="D232" s="401" t="s">
        <v>232</v>
      </c>
      <c r="E232" s="401" t="s">
        <v>232</v>
      </c>
      <c r="F232" s="401" t="s">
        <v>232</v>
      </c>
    </row>
    <row r="233" spans="1:6" s="196" customFormat="1" ht="264" customHeight="1" thickBot="1">
      <c r="A233" s="394"/>
      <c r="B233" s="200" t="s">
        <v>589</v>
      </c>
      <c r="C233" s="200" t="s">
        <v>590</v>
      </c>
      <c r="D233" s="389"/>
      <c r="E233" s="389"/>
      <c r="F233" s="389"/>
    </row>
    <row r="234" spans="1:6" s="196" customFormat="1" ht="13" customHeight="1">
      <c r="A234" s="392" t="s">
        <v>559</v>
      </c>
      <c r="B234" s="223" t="s">
        <v>591</v>
      </c>
      <c r="C234" s="395" t="s">
        <v>592</v>
      </c>
      <c r="D234" s="388" t="s">
        <v>232</v>
      </c>
      <c r="E234" s="388" t="s">
        <v>232</v>
      </c>
      <c r="F234" s="388" t="s">
        <v>232</v>
      </c>
    </row>
    <row r="235" spans="1:6" s="196" customFormat="1" ht="122.5" customHeight="1">
      <c r="A235" s="393"/>
      <c r="B235" s="211" t="s">
        <v>593</v>
      </c>
      <c r="C235" s="400"/>
      <c r="D235" s="401"/>
      <c r="E235" s="401"/>
      <c r="F235" s="401"/>
    </row>
    <row r="236" spans="1:6" s="196" customFormat="1" ht="38.5" customHeight="1">
      <c r="A236" s="393"/>
      <c r="B236" s="211" t="s">
        <v>594</v>
      </c>
      <c r="C236" s="400"/>
      <c r="D236" s="401"/>
      <c r="E236" s="401"/>
      <c r="F236" s="401"/>
    </row>
    <row r="237" spans="1:6" s="196" customFormat="1" ht="18" customHeight="1">
      <c r="A237" s="393"/>
      <c r="B237" s="199" t="s">
        <v>595</v>
      </c>
      <c r="C237" s="400"/>
      <c r="D237" s="401"/>
      <c r="E237" s="401"/>
      <c r="F237" s="401"/>
    </row>
    <row r="238" spans="1:6" s="196" customFormat="1" ht="18" customHeight="1">
      <c r="A238" s="393"/>
      <c r="B238" s="199" t="s">
        <v>596</v>
      </c>
      <c r="C238" s="400"/>
      <c r="D238" s="401"/>
      <c r="E238" s="401"/>
      <c r="F238" s="401"/>
    </row>
    <row r="239" spans="1:6" s="196" customFormat="1" ht="18" customHeight="1">
      <c r="A239" s="393"/>
      <c r="B239" s="199" t="s">
        <v>597</v>
      </c>
      <c r="C239" s="400"/>
      <c r="D239" s="401"/>
      <c r="E239" s="401"/>
      <c r="F239" s="401"/>
    </row>
    <row r="240" spans="1:6" s="196" customFormat="1" ht="18" customHeight="1">
      <c r="A240" s="393"/>
      <c r="B240" s="199" t="s">
        <v>598</v>
      </c>
      <c r="C240" s="400"/>
      <c r="D240" s="401"/>
      <c r="E240" s="401"/>
      <c r="F240" s="401"/>
    </row>
    <row r="241" spans="1:6" s="196" customFormat="1" ht="18" customHeight="1">
      <c r="A241" s="393"/>
      <c r="B241" s="199" t="s">
        <v>599</v>
      </c>
      <c r="C241" s="400"/>
      <c r="D241" s="401"/>
      <c r="E241" s="401"/>
      <c r="F241" s="401"/>
    </row>
    <row r="242" spans="1:6" s="196" customFormat="1" ht="18" customHeight="1">
      <c r="A242" s="393"/>
      <c r="B242" s="199" t="s">
        <v>600</v>
      </c>
      <c r="C242" s="400"/>
      <c r="D242" s="401"/>
      <c r="E242" s="401"/>
      <c r="F242" s="401"/>
    </row>
    <row r="243" spans="1:6" s="196" customFormat="1" ht="18" customHeight="1" thickBot="1">
      <c r="A243" s="393"/>
      <c r="B243" s="239"/>
      <c r="C243" s="396"/>
      <c r="D243" s="389"/>
      <c r="E243" s="389"/>
      <c r="F243" s="389"/>
    </row>
    <row r="244" spans="1:6" s="196" customFormat="1" ht="18" customHeight="1">
      <c r="A244" s="393"/>
      <c r="B244" s="199" t="s">
        <v>601</v>
      </c>
      <c r="C244" s="395" t="s">
        <v>602</v>
      </c>
      <c r="D244" s="388" t="s">
        <v>232</v>
      </c>
      <c r="E244" s="388" t="s">
        <v>232</v>
      </c>
      <c r="F244" s="388" t="s">
        <v>232</v>
      </c>
    </row>
    <row r="245" spans="1:6" s="196" customFormat="1" ht="15.5" customHeight="1">
      <c r="A245" s="393"/>
      <c r="B245" s="199" t="s">
        <v>603</v>
      </c>
      <c r="C245" s="400"/>
      <c r="D245" s="401"/>
      <c r="E245" s="401"/>
      <c r="F245" s="401"/>
    </row>
    <row r="246" spans="1:6" s="196" customFormat="1" ht="52" customHeight="1">
      <c r="A246" s="393"/>
      <c r="B246" s="211" t="s">
        <v>604</v>
      </c>
      <c r="C246" s="400"/>
      <c r="D246" s="401"/>
      <c r="E246" s="401"/>
      <c r="F246" s="401"/>
    </row>
    <row r="247" spans="1:6" s="196" customFormat="1" ht="79" customHeight="1">
      <c r="A247" s="393"/>
      <c r="B247" s="211" t="s">
        <v>605</v>
      </c>
      <c r="C247" s="400"/>
      <c r="D247" s="401"/>
      <c r="E247" s="401"/>
      <c r="F247" s="401"/>
    </row>
    <row r="248" spans="1:6" s="196" customFormat="1" ht="52" customHeight="1" thickBot="1">
      <c r="A248" s="393"/>
      <c r="B248" s="200" t="s">
        <v>606</v>
      </c>
      <c r="C248" s="396"/>
      <c r="D248" s="389"/>
      <c r="E248" s="389"/>
      <c r="F248" s="389"/>
    </row>
    <row r="249" spans="1:6" s="196" customFormat="1" ht="18" customHeight="1">
      <c r="A249" s="393"/>
      <c r="B249" s="236" t="s">
        <v>607</v>
      </c>
      <c r="C249" s="395" t="s">
        <v>602</v>
      </c>
      <c r="D249" s="388" t="s">
        <v>232</v>
      </c>
      <c r="E249" s="388" t="s">
        <v>232</v>
      </c>
      <c r="F249" s="388" t="s">
        <v>232</v>
      </c>
    </row>
    <row r="250" spans="1:6" s="196" customFormat="1" ht="18" customHeight="1">
      <c r="A250" s="393"/>
      <c r="B250" s="221" t="s">
        <v>603</v>
      </c>
      <c r="C250" s="400"/>
      <c r="D250" s="401"/>
      <c r="E250" s="401"/>
      <c r="F250" s="401"/>
    </row>
    <row r="251" spans="1:6" s="196" customFormat="1" ht="41.5" customHeight="1">
      <c r="A251" s="393"/>
      <c r="B251" s="221" t="s">
        <v>608</v>
      </c>
      <c r="C251" s="400"/>
      <c r="D251" s="401"/>
      <c r="E251" s="401"/>
      <c r="F251" s="401"/>
    </row>
    <row r="252" spans="1:6" s="196" customFormat="1" ht="55.5" customHeight="1">
      <c r="A252" s="393"/>
      <c r="B252" s="210" t="s">
        <v>609</v>
      </c>
      <c r="C252" s="400"/>
      <c r="D252" s="401"/>
      <c r="E252" s="401"/>
      <c r="F252" s="401"/>
    </row>
    <row r="253" spans="1:6" s="196" customFormat="1" ht="41.5" customHeight="1">
      <c r="A253" s="393"/>
      <c r="B253" s="210" t="s">
        <v>610</v>
      </c>
      <c r="C253" s="400"/>
      <c r="D253" s="401"/>
      <c r="E253" s="401"/>
      <c r="F253" s="401"/>
    </row>
    <row r="254" spans="1:6" s="196" customFormat="1" ht="41.5" customHeight="1" thickBot="1">
      <c r="A254" s="393"/>
      <c r="B254" s="204" t="s">
        <v>611</v>
      </c>
      <c r="C254" s="396"/>
      <c r="D254" s="389"/>
      <c r="E254" s="389"/>
      <c r="F254" s="389"/>
    </row>
    <row r="255" spans="1:6" s="196" customFormat="1" ht="28" customHeight="1">
      <c r="A255" s="393"/>
      <c r="B255" s="236" t="s">
        <v>612</v>
      </c>
      <c r="C255" s="202" t="s">
        <v>613</v>
      </c>
      <c r="D255" s="388" t="s">
        <v>252</v>
      </c>
      <c r="E255" s="388" t="s">
        <v>232</v>
      </c>
      <c r="F255" s="388" t="s">
        <v>232</v>
      </c>
    </row>
    <row r="256" spans="1:6" s="196" customFormat="1" ht="101.5" customHeight="1">
      <c r="A256" s="393"/>
      <c r="B256" s="210" t="s">
        <v>614</v>
      </c>
      <c r="C256" s="211" t="s">
        <v>615</v>
      </c>
      <c r="D256" s="401"/>
      <c r="E256" s="401"/>
      <c r="F256" s="401"/>
    </row>
    <row r="257" spans="1:6" s="196" customFormat="1" ht="17.5" customHeight="1" thickBot="1">
      <c r="A257" s="394"/>
      <c r="B257" s="222"/>
      <c r="C257" s="200" t="s">
        <v>616</v>
      </c>
      <c r="D257" s="389"/>
      <c r="E257" s="389"/>
      <c r="F257" s="389"/>
    </row>
    <row r="258" spans="1:6" s="196" customFormat="1" ht="20" customHeight="1">
      <c r="A258" s="393" t="s">
        <v>559</v>
      </c>
      <c r="B258" s="221" t="s">
        <v>617</v>
      </c>
      <c r="C258" s="214"/>
      <c r="D258" s="213" t="s">
        <v>252</v>
      </c>
      <c r="E258" s="213" t="s">
        <v>252</v>
      </c>
      <c r="F258" s="213" t="s">
        <v>252</v>
      </c>
    </row>
    <row r="259" spans="1:6" s="196" customFormat="1" ht="20" customHeight="1">
      <c r="A259" s="393"/>
      <c r="B259" s="221" t="s">
        <v>618</v>
      </c>
      <c r="C259" s="214"/>
      <c r="D259" s="240"/>
      <c r="E259" s="240"/>
      <c r="F259" s="240"/>
    </row>
    <row r="260" spans="1:6" s="196" customFormat="1" ht="52" customHeight="1">
      <c r="A260" s="393"/>
      <c r="B260" s="210" t="s">
        <v>619</v>
      </c>
      <c r="C260" s="214"/>
      <c r="D260" s="240"/>
      <c r="E260" s="240"/>
      <c r="F260" s="240"/>
    </row>
    <row r="261" spans="1:6" s="196" customFormat="1" ht="52" customHeight="1">
      <c r="A261" s="393"/>
      <c r="B261" s="210" t="s">
        <v>620</v>
      </c>
      <c r="C261" s="214"/>
      <c r="D261" s="240"/>
      <c r="E261" s="240"/>
      <c r="F261" s="240"/>
    </row>
    <row r="262" spans="1:6" s="196" customFormat="1" ht="52" customHeight="1">
      <c r="A262" s="393"/>
      <c r="B262" s="210" t="s">
        <v>621</v>
      </c>
      <c r="C262" s="214"/>
      <c r="D262" s="240"/>
      <c r="E262" s="240"/>
      <c r="F262" s="240"/>
    </row>
    <row r="263" spans="1:6" s="196" customFormat="1" ht="106.5" customHeight="1" thickBot="1">
      <c r="A263" s="393"/>
      <c r="B263" s="210" t="s">
        <v>622</v>
      </c>
      <c r="C263" s="214"/>
      <c r="D263" s="240"/>
      <c r="E263" s="240"/>
      <c r="F263" s="240"/>
    </row>
    <row r="264" spans="1:6" s="196" customFormat="1" ht="20" customHeight="1">
      <c r="A264" s="393"/>
      <c r="B264" s="236" t="s">
        <v>623</v>
      </c>
      <c r="C264" s="241"/>
      <c r="D264" s="203" t="s">
        <v>252</v>
      </c>
      <c r="E264" s="203" t="s">
        <v>252</v>
      </c>
      <c r="F264" s="203" t="s">
        <v>252</v>
      </c>
    </row>
    <row r="265" spans="1:6" s="196" customFormat="1" ht="20" customHeight="1">
      <c r="A265" s="393"/>
      <c r="B265" s="221" t="s">
        <v>624</v>
      </c>
      <c r="C265" s="241"/>
      <c r="D265" s="240"/>
      <c r="E265" s="240"/>
      <c r="F265" s="240"/>
    </row>
    <row r="266" spans="1:6" s="196" customFormat="1" ht="25" customHeight="1">
      <c r="A266" s="393"/>
      <c r="B266" s="210" t="s">
        <v>625</v>
      </c>
      <c r="C266" s="241"/>
      <c r="D266" s="240"/>
      <c r="E266" s="240"/>
      <c r="F266" s="240"/>
    </row>
    <row r="267" spans="1:6" s="196" customFormat="1" ht="61" customHeight="1" thickBot="1">
      <c r="A267" s="393"/>
      <c r="B267" s="210" t="s">
        <v>626</v>
      </c>
      <c r="C267" s="241"/>
      <c r="D267" s="240"/>
      <c r="E267" s="240"/>
      <c r="F267" s="240"/>
    </row>
    <row r="268" spans="1:6" s="196" customFormat="1" ht="20" customHeight="1">
      <c r="A268" s="393"/>
      <c r="B268" s="236" t="s">
        <v>627</v>
      </c>
      <c r="C268" s="214"/>
      <c r="D268" s="203" t="s">
        <v>252</v>
      </c>
      <c r="E268" s="203" t="s">
        <v>252</v>
      </c>
      <c r="F268" s="203" t="s">
        <v>252</v>
      </c>
    </row>
    <row r="269" spans="1:6" s="196" customFormat="1" ht="20" customHeight="1">
      <c r="A269" s="393"/>
      <c r="B269" s="221" t="s">
        <v>624</v>
      </c>
      <c r="C269" s="214"/>
      <c r="D269" s="240"/>
      <c r="E269" s="240"/>
      <c r="F269" s="240"/>
    </row>
    <row r="270" spans="1:6" s="196" customFormat="1" ht="22" customHeight="1">
      <c r="A270" s="393"/>
      <c r="B270" s="210" t="s">
        <v>625</v>
      </c>
      <c r="C270" s="214"/>
      <c r="D270" s="240"/>
      <c r="E270" s="240"/>
      <c r="F270" s="240"/>
    </row>
    <row r="271" spans="1:6" s="196" customFormat="1" ht="22" customHeight="1">
      <c r="A271" s="393"/>
      <c r="B271" s="210" t="s">
        <v>628</v>
      </c>
      <c r="C271" s="214"/>
      <c r="D271" s="240"/>
      <c r="E271" s="240"/>
      <c r="F271" s="240"/>
    </row>
    <row r="272" spans="1:6" s="196" customFormat="1" ht="60" customHeight="1">
      <c r="A272" s="393"/>
      <c r="B272" s="210" t="s">
        <v>629</v>
      </c>
      <c r="C272" s="214"/>
      <c r="D272" s="240"/>
      <c r="E272" s="240"/>
      <c r="F272" s="240"/>
    </row>
    <row r="273" spans="1:6" s="196" customFormat="1" ht="45" customHeight="1" thickBot="1">
      <c r="A273" s="393"/>
      <c r="B273" s="210" t="s">
        <v>630</v>
      </c>
      <c r="C273" s="214"/>
      <c r="D273" s="240"/>
      <c r="E273" s="240"/>
      <c r="F273" s="240"/>
    </row>
    <row r="274" spans="1:6" s="196" customFormat="1" ht="21.25" customHeight="1">
      <c r="A274" s="393"/>
      <c r="B274" s="236" t="s">
        <v>631</v>
      </c>
      <c r="C274" s="400"/>
      <c r="D274" s="388" t="s">
        <v>232</v>
      </c>
      <c r="E274" s="388" t="s">
        <v>232</v>
      </c>
      <c r="F274" s="388" t="s">
        <v>232</v>
      </c>
    </row>
    <row r="275" spans="1:6" s="196" customFormat="1" ht="21.25" customHeight="1" thickBot="1">
      <c r="A275" s="393"/>
      <c r="B275" s="222" t="s">
        <v>632</v>
      </c>
      <c r="C275" s="400"/>
      <c r="D275" s="389"/>
      <c r="E275" s="389"/>
      <c r="F275" s="389"/>
    </row>
    <row r="276" spans="1:6" s="196" customFormat="1" ht="42.5" customHeight="1" thickBot="1">
      <c r="A276" s="393"/>
      <c r="B276" s="229" t="s">
        <v>633</v>
      </c>
      <c r="C276" s="210"/>
      <c r="D276" s="227" t="s">
        <v>232</v>
      </c>
      <c r="E276" s="227" t="s">
        <v>232</v>
      </c>
      <c r="F276" s="227" t="s">
        <v>232</v>
      </c>
    </row>
    <row r="277" spans="1:6" s="196" customFormat="1" ht="42.5" customHeight="1" thickBot="1">
      <c r="A277" s="393"/>
      <c r="B277" s="229" t="s">
        <v>634</v>
      </c>
      <c r="C277" s="210"/>
      <c r="D277" s="227" t="s">
        <v>232</v>
      </c>
      <c r="E277" s="227" t="s">
        <v>232</v>
      </c>
      <c r="F277" s="227" t="s">
        <v>232</v>
      </c>
    </row>
    <row r="278" spans="1:6" s="196" customFormat="1" ht="21.25" customHeight="1">
      <c r="A278" s="393"/>
      <c r="B278" s="199" t="s">
        <v>635</v>
      </c>
      <c r="C278" s="400"/>
      <c r="D278" s="388" t="s">
        <v>232</v>
      </c>
      <c r="E278" s="388" t="s">
        <v>232</v>
      </c>
      <c r="F278" s="388" t="s">
        <v>232</v>
      </c>
    </row>
    <row r="279" spans="1:6" s="196" customFormat="1" ht="21.25" customHeight="1" thickBot="1">
      <c r="A279" s="393"/>
      <c r="B279" s="229" t="s">
        <v>636</v>
      </c>
      <c r="C279" s="400"/>
      <c r="D279" s="389"/>
      <c r="E279" s="389"/>
      <c r="F279" s="389"/>
    </row>
    <row r="280" spans="1:6" s="196" customFormat="1" ht="42.5" customHeight="1" thickBot="1">
      <c r="A280" s="393"/>
      <c r="B280" s="229" t="s">
        <v>637</v>
      </c>
      <c r="C280" s="210"/>
      <c r="D280" s="227" t="s">
        <v>232</v>
      </c>
      <c r="E280" s="227" t="s">
        <v>232</v>
      </c>
      <c r="F280" s="227" t="s">
        <v>232</v>
      </c>
    </row>
    <row r="281" spans="1:6" s="196" customFormat="1" ht="42.5" customHeight="1" thickBot="1">
      <c r="A281" s="394"/>
      <c r="B281" s="229" t="s">
        <v>638</v>
      </c>
      <c r="C281" s="200"/>
      <c r="D281" s="227" t="s">
        <v>232</v>
      </c>
      <c r="E281" s="227" t="s">
        <v>232</v>
      </c>
      <c r="F281" s="227" t="s">
        <v>232</v>
      </c>
    </row>
    <row r="282" spans="1:6" s="231" customFormat="1" ht="48" customHeight="1">
      <c r="A282" s="392" t="s">
        <v>559</v>
      </c>
      <c r="B282" s="202" t="s">
        <v>639</v>
      </c>
      <c r="C282" s="395" t="s">
        <v>640</v>
      </c>
      <c r="D282" s="388" t="s">
        <v>232</v>
      </c>
      <c r="E282" s="388" t="s">
        <v>232</v>
      </c>
      <c r="F282" s="388" t="s">
        <v>232</v>
      </c>
    </row>
    <row r="283" spans="1:6" s="231" customFormat="1" ht="56" customHeight="1" thickBot="1">
      <c r="A283" s="393"/>
      <c r="B283" s="200" t="s">
        <v>641</v>
      </c>
      <c r="C283" s="396"/>
      <c r="D283" s="389"/>
      <c r="E283" s="389"/>
      <c r="F283" s="389"/>
    </row>
    <row r="284" spans="1:6" s="231" customFormat="1" ht="45.4" customHeight="1">
      <c r="A284" s="393"/>
      <c r="B284" s="211" t="s">
        <v>642</v>
      </c>
      <c r="C284" s="395" t="s">
        <v>643</v>
      </c>
      <c r="D284" s="388" t="s">
        <v>232</v>
      </c>
      <c r="E284" s="388" t="s">
        <v>232</v>
      </c>
      <c r="F284" s="388" t="s">
        <v>232</v>
      </c>
    </row>
    <row r="285" spans="1:6" s="231" customFormat="1" ht="45.4" customHeight="1" thickBot="1">
      <c r="A285" s="393"/>
      <c r="B285" s="200" t="s">
        <v>644</v>
      </c>
      <c r="C285" s="396"/>
      <c r="D285" s="389"/>
      <c r="E285" s="389"/>
      <c r="F285" s="389"/>
    </row>
    <row r="286" spans="1:6" s="196" customFormat="1" ht="27.5" customHeight="1">
      <c r="A286" s="393"/>
      <c r="B286" s="199" t="s">
        <v>645</v>
      </c>
      <c r="C286" s="211" t="s">
        <v>646</v>
      </c>
      <c r="D286" s="388" t="s">
        <v>232</v>
      </c>
      <c r="E286" s="388" t="s">
        <v>232</v>
      </c>
      <c r="F286" s="388" t="s">
        <v>232</v>
      </c>
    </row>
    <row r="287" spans="1:6" s="196" customFormat="1" ht="98" customHeight="1">
      <c r="A287" s="393"/>
      <c r="B287" s="211" t="s">
        <v>647</v>
      </c>
      <c r="C287" s="211" t="s">
        <v>648</v>
      </c>
      <c r="D287" s="401"/>
      <c r="E287" s="401"/>
      <c r="F287" s="401"/>
    </row>
    <row r="288" spans="1:6" s="196" customFormat="1" ht="40.4" customHeight="1" thickBot="1">
      <c r="A288" s="393"/>
      <c r="B288" s="229" t="s">
        <v>594</v>
      </c>
      <c r="C288" s="214"/>
      <c r="D288" s="389"/>
      <c r="E288" s="389"/>
      <c r="F288" s="389"/>
    </row>
    <row r="289" spans="1:6" s="196" customFormat="1" ht="18" customHeight="1">
      <c r="A289" s="393"/>
      <c r="B289" s="199" t="s">
        <v>649</v>
      </c>
      <c r="C289" s="400"/>
      <c r="D289" s="388" t="s">
        <v>232</v>
      </c>
      <c r="E289" s="388" t="s">
        <v>232</v>
      </c>
      <c r="F289" s="388" t="s">
        <v>232</v>
      </c>
    </row>
    <row r="290" spans="1:6" s="196" customFormat="1" ht="18" customHeight="1" thickBot="1">
      <c r="A290" s="393"/>
      <c r="B290" s="229" t="s">
        <v>650</v>
      </c>
      <c r="C290" s="400"/>
      <c r="D290" s="389"/>
      <c r="E290" s="389"/>
      <c r="F290" s="389"/>
    </row>
    <row r="291" spans="1:6" s="196" customFormat="1" ht="18" customHeight="1">
      <c r="A291" s="393"/>
      <c r="B291" s="199" t="s">
        <v>651</v>
      </c>
      <c r="C291" s="400"/>
      <c r="D291" s="388" t="s">
        <v>232</v>
      </c>
      <c r="E291" s="388" t="s">
        <v>232</v>
      </c>
      <c r="F291" s="388" t="s">
        <v>232</v>
      </c>
    </row>
    <row r="292" spans="1:6" s="196" customFormat="1" ht="18" customHeight="1" thickBot="1">
      <c r="A292" s="393"/>
      <c r="B292" s="229" t="s">
        <v>652</v>
      </c>
      <c r="C292" s="400"/>
      <c r="D292" s="389"/>
      <c r="E292" s="389"/>
      <c r="F292" s="389"/>
    </row>
    <row r="293" spans="1:6" s="196" customFormat="1" ht="18" customHeight="1">
      <c r="A293" s="393"/>
      <c r="B293" s="199" t="s">
        <v>653</v>
      </c>
      <c r="C293" s="400"/>
      <c r="D293" s="388" t="s">
        <v>232</v>
      </c>
      <c r="E293" s="388" t="s">
        <v>232</v>
      </c>
      <c r="F293" s="388" t="s">
        <v>232</v>
      </c>
    </row>
    <row r="294" spans="1:6" s="196" customFormat="1" ht="18" customHeight="1" thickBot="1">
      <c r="A294" s="393"/>
      <c r="B294" s="229" t="s">
        <v>654</v>
      </c>
      <c r="C294" s="400"/>
      <c r="D294" s="389"/>
      <c r="E294" s="389"/>
      <c r="F294" s="389"/>
    </row>
    <row r="295" spans="1:6" s="196" customFormat="1" ht="18" customHeight="1">
      <c r="A295" s="393"/>
      <c r="B295" s="199" t="s">
        <v>655</v>
      </c>
      <c r="C295" s="400"/>
      <c r="D295" s="388" t="s">
        <v>232</v>
      </c>
      <c r="E295" s="388" t="s">
        <v>232</v>
      </c>
      <c r="F295" s="388" t="s">
        <v>232</v>
      </c>
    </row>
    <row r="296" spans="1:6" s="196" customFormat="1" ht="18" customHeight="1">
      <c r="A296" s="393"/>
      <c r="B296" s="199" t="s">
        <v>656</v>
      </c>
      <c r="C296" s="400"/>
      <c r="D296" s="401"/>
      <c r="E296" s="401"/>
      <c r="F296" s="401"/>
    </row>
    <row r="297" spans="1:6" s="196" customFormat="1" ht="18" customHeight="1">
      <c r="A297" s="393"/>
      <c r="B297" s="199"/>
      <c r="C297" s="400"/>
      <c r="D297" s="401"/>
      <c r="E297" s="401"/>
      <c r="F297" s="401"/>
    </row>
    <row r="298" spans="1:6" s="196" customFormat="1" ht="18" customHeight="1" thickBot="1">
      <c r="A298" s="394"/>
      <c r="B298" s="229"/>
      <c r="C298" s="396"/>
      <c r="D298" s="389"/>
      <c r="E298" s="389"/>
      <c r="F298" s="389"/>
    </row>
    <row r="299" spans="1:6" s="196" customFormat="1">
      <c r="A299" s="242"/>
      <c r="D299" s="243"/>
      <c r="E299" s="243"/>
      <c r="F299" s="243"/>
    </row>
  </sheetData>
  <autoFilter ref="A3:F298" xr:uid="{00000000-0009-0000-0000-000000000000}"/>
  <mergeCells count="278">
    <mergeCell ref="C293:C294"/>
    <mergeCell ref="D293:D294"/>
    <mergeCell ref="E293:E294"/>
    <mergeCell ref="F293:F294"/>
    <mergeCell ref="E286:E288"/>
    <mergeCell ref="F286:F288"/>
    <mergeCell ref="C289:C290"/>
    <mergeCell ref="D289:D290"/>
    <mergeCell ref="E289:E290"/>
    <mergeCell ref="F289:F290"/>
    <mergeCell ref="A282:A298"/>
    <mergeCell ref="C282:C283"/>
    <mergeCell ref="D282:D283"/>
    <mergeCell ref="E282:E283"/>
    <mergeCell ref="F282:F283"/>
    <mergeCell ref="C284:C285"/>
    <mergeCell ref="D284:D285"/>
    <mergeCell ref="E284:E285"/>
    <mergeCell ref="F284:F285"/>
    <mergeCell ref="D286:D288"/>
    <mergeCell ref="C295:C298"/>
    <mergeCell ref="D295:D298"/>
    <mergeCell ref="E295:E298"/>
    <mergeCell ref="F295:F298"/>
    <mergeCell ref="C291:C292"/>
    <mergeCell ref="D291:D292"/>
    <mergeCell ref="E291:E292"/>
    <mergeCell ref="F291:F292"/>
    <mergeCell ref="A258:A281"/>
    <mergeCell ref="C274:C275"/>
    <mergeCell ref="D274:D275"/>
    <mergeCell ref="E274:E275"/>
    <mergeCell ref="F274:F275"/>
    <mergeCell ref="C278:C279"/>
    <mergeCell ref="D278:D279"/>
    <mergeCell ref="E278:E279"/>
    <mergeCell ref="F278:F279"/>
    <mergeCell ref="D249:D254"/>
    <mergeCell ref="E249:E254"/>
    <mergeCell ref="F249:F254"/>
    <mergeCell ref="D255:D257"/>
    <mergeCell ref="E255:E257"/>
    <mergeCell ref="F255:F257"/>
    <mergeCell ref="A234:A257"/>
    <mergeCell ref="C234:C243"/>
    <mergeCell ref="D234:D243"/>
    <mergeCell ref="E234:E243"/>
    <mergeCell ref="F234:F243"/>
    <mergeCell ref="C244:C248"/>
    <mergeCell ref="D244:D248"/>
    <mergeCell ref="E244:E248"/>
    <mergeCell ref="F244:F248"/>
    <mergeCell ref="C249:C254"/>
    <mergeCell ref="A223:A233"/>
    <mergeCell ref="C223:C226"/>
    <mergeCell ref="D223:D226"/>
    <mergeCell ref="E223:E226"/>
    <mergeCell ref="F223:F226"/>
    <mergeCell ref="C227:C229"/>
    <mergeCell ref="D227:D229"/>
    <mergeCell ref="E227:E229"/>
    <mergeCell ref="A212:A222"/>
    <mergeCell ref="C212:C214"/>
    <mergeCell ref="C215:C216"/>
    <mergeCell ref="C217:C218"/>
    <mergeCell ref="C220:C222"/>
    <mergeCell ref="D220:D221"/>
    <mergeCell ref="F227:F229"/>
    <mergeCell ref="C230:C231"/>
    <mergeCell ref="D230:D231"/>
    <mergeCell ref="E230:E231"/>
    <mergeCell ref="F230:F231"/>
    <mergeCell ref="D232:D233"/>
    <mergeCell ref="E232:E233"/>
    <mergeCell ref="F232:F233"/>
    <mergeCell ref="E220:E221"/>
    <mergeCell ref="F220:F221"/>
    <mergeCell ref="A201:A204"/>
    <mergeCell ref="D201:D202"/>
    <mergeCell ref="E201:E202"/>
    <mergeCell ref="F201:F202"/>
    <mergeCell ref="B203:B204"/>
    <mergeCell ref="D203:D204"/>
    <mergeCell ref="E203:E204"/>
    <mergeCell ref="F203:F204"/>
    <mergeCell ref="A205:A211"/>
    <mergeCell ref="D205:D206"/>
    <mergeCell ref="E205:E206"/>
    <mergeCell ref="F205:F206"/>
    <mergeCell ref="D207:D210"/>
    <mergeCell ref="E207:E210"/>
    <mergeCell ref="F207:F210"/>
    <mergeCell ref="B188:B191"/>
    <mergeCell ref="C188:C191"/>
    <mergeCell ref="D188:D191"/>
    <mergeCell ref="E188:E191"/>
    <mergeCell ref="F188:F191"/>
    <mergeCell ref="A192:A200"/>
    <mergeCell ref="C192:C193"/>
    <mergeCell ref="D192:D193"/>
    <mergeCell ref="E192:E193"/>
    <mergeCell ref="F192:F193"/>
    <mergeCell ref="C194:C200"/>
    <mergeCell ref="D194:D200"/>
    <mergeCell ref="E194:E200"/>
    <mergeCell ref="F194:F200"/>
    <mergeCell ref="A177:A184"/>
    <mergeCell ref="C180:C181"/>
    <mergeCell ref="D180:D181"/>
    <mergeCell ref="E180:E181"/>
    <mergeCell ref="F180:F181"/>
    <mergeCell ref="C186:C187"/>
    <mergeCell ref="D186:D187"/>
    <mergeCell ref="E186:E187"/>
    <mergeCell ref="F186:F187"/>
    <mergeCell ref="C172:C173"/>
    <mergeCell ref="D172:D173"/>
    <mergeCell ref="E172:E173"/>
    <mergeCell ref="F172:F173"/>
    <mergeCell ref="C175:C176"/>
    <mergeCell ref="D175:D176"/>
    <mergeCell ref="E175:E176"/>
    <mergeCell ref="F175:F176"/>
    <mergeCell ref="A163:A168"/>
    <mergeCell ref="C163:C164"/>
    <mergeCell ref="D163:D165"/>
    <mergeCell ref="E163:E165"/>
    <mergeCell ref="F163:F165"/>
    <mergeCell ref="B166:B167"/>
    <mergeCell ref="C166:C167"/>
    <mergeCell ref="D166:D167"/>
    <mergeCell ref="E166:E167"/>
    <mergeCell ref="F166:F167"/>
    <mergeCell ref="C159:C160"/>
    <mergeCell ref="D159:D160"/>
    <mergeCell ref="E159:E160"/>
    <mergeCell ref="F159:F160"/>
    <mergeCell ref="C161:C162"/>
    <mergeCell ref="D161:D162"/>
    <mergeCell ref="E161:E162"/>
    <mergeCell ref="F161:F162"/>
    <mergeCell ref="A149:A154"/>
    <mergeCell ref="C151:C152"/>
    <mergeCell ref="C155:C156"/>
    <mergeCell ref="D155:D156"/>
    <mergeCell ref="E155:E156"/>
    <mergeCell ref="F155:F156"/>
    <mergeCell ref="A138:A141"/>
    <mergeCell ref="C140:C141"/>
    <mergeCell ref="D140:D141"/>
    <mergeCell ref="E140:E141"/>
    <mergeCell ref="F140:F141"/>
    <mergeCell ref="C144:C145"/>
    <mergeCell ref="D144:D145"/>
    <mergeCell ref="E144:E145"/>
    <mergeCell ref="F144:F145"/>
    <mergeCell ref="A121:A137"/>
    <mergeCell ref="C123:C133"/>
    <mergeCell ref="D123:D133"/>
    <mergeCell ref="E123:E133"/>
    <mergeCell ref="F123:F133"/>
    <mergeCell ref="C134:C135"/>
    <mergeCell ref="D134:D135"/>
    <mergeCell ref="E134:E135"/>
    <mergeCell ref="F134:F135"/>
    <mergeCell ref="A96:A105"/>
    <mergeCell ref="C104:C105"/>
    <mergeCell ref="D104:D105"/>
    <mergeCell ref="E104:E105"/>
    <mergeCell ref="F104:F105"/>
    <mergeCell ref="D117:D118"/>
    <mergeCell ref="E117:E118"/>
    <mergeCell ref="F117:F118"/>
    <mergeCell ref="C119:C120"/>
    <mergeCell ref="D119:D120"/>
    <mergeCell ref="E119:E120"/>
    <mergeCell ref="F119:F120"/>
    <mergeCell ref="A106:A120"/>
    <mergeCell ref="C111:C112"/>
    <mergeCell ref="D111:D112"/>
    <mergeCell ref="E111:E112"/>
    <mergeCell ref="F111:F112"/>
    <mergeCell ref="C113:C116"/>
    <mergeCell ref="D113:D116"/>
    <mergeCell ref="E113:E116"/>
    <mergeCell ref="F113:F116"/>
    <mergeCell ref="C117:C118"/>
    <mergeCell ref="C88:C89"/>
    <mergeCell ref="D88:D89"/>
    <mergeCell ref="E88:E89"/>
    <mergeCell ref="F88:F89"/>
    <mergeCell ref="C90:C91"/>
    <mergeCell ref="D90:D91"/>
    <mergeCell ref="E90:E91"/>
    <mergeCell ref="F90:F91"/>
    <mergeCell ref="A84:A95"/>
    <mergeCell ref="B84:B85"/>
    <mergeCell ref="C84:C85"/>
    <mergeCell ref="D84:D85"/>
    <mergeCell ref="E84:E85"/>
    <mergeCell ref="F84:F85"/>
    <mergeCell ref="B86:B87"/>
    <mergeCell ref="D86:D87"/>
    <mergeCell ref="E86:E87"/>
    <mergeCell ref="F86:F87"/>
    <mergeCell ref="C93:C95"/>
    <mergeCell ref="D93:D95"/>
    <mergeCell ref="E93:E95"/>
    <mergeCell ref="F93:F95"/>
    <mergeCell ref="E76:E77"/>
    <mergeCell ref="F76:F77"/>
    <mergeCell ref="C79:C80"/>
    <mergeCell ref="D79:D80"/>
    <mergeCell ref="E79:E80"/>
    <mergeCell ref="F79:F80"/>
    <mergeCell ref="C72:C73"/>
    <mergeCell ref="D72:D73"/>
    <mergeCell ref="E72:E73"/>
    <mergeCell ref="F72:F73"/>
    <mergeCell ref="A74:A83"/>
    <mergeCell ref="C74:C75"/>
    <mergeCell ref="D74:D75"/>
    <mergeCell ref="E74:E75"/>
    <mergeCell ref="F74:F75"/>
    <mergeCell ref="C76:C77"/>
    <mergeCell ref="D68:D69"/>
    <mergeCell ref="E68:E69"/>
    <mergeCell ref="F68:F69"/>
    <mergeCell ref="C70:C71"/>
    <mergeCell ref="D70:D71"/>
    <mergeCell ref="E70:E71"/>
    <mergeCell ref="F70:F71"/>
    <mergeCell ref="A63:A73"/>
    <mergeCell ref="C63:C64"/>
    <mergeCell ref="D63:D64"/>
    <mergeCell ref="E63:E64"/>
    <mergeCell ref="F63:F64"/>
    <mergeCell ref="C65:C66"/>
    <mergeCell ref="D65:D66"/>
    <mergeCell ref="E65:E66"/>
    <mergeCell ref="F65:F66"/>
    <mergeCell ref="C68:C69"/>
    <mergeCell ref="D76:D77"/>
    <mergeCell ref="C60:C61"/>
    <mergeCell ref="D60:D61"/>
    <mergeCell ref="E60:E61"/>
    <mergeCell ref="F60:F61"/>
    <mergeCell ref="A40:A41"/>
    <mergeCell ref="A53:A62"/>
    <mergeCell ref="D53:D54"/>
    <mergeCell ref="E53:E54"/>
    <mergeCell ref="F53:F54"/>
    <mergeCell ref="C55:C56"/>
    <mergeCell ref="D55:D56"/>
    <mergeCell ref="E55:E56"/>
    <mergeCell ref="F55:F56"/>
    <mergeCell ref="C57:C58"/>
    <mergeCell ref="A33:A39"/>
    <mergeCell ref="A4:A8"/>
    <mergeCell ref="C4:C5"/>
    <mergeCell ref="D4:D5"/>
    <mergeCell ref="E4:E5"/>
    <mergeCell ref="F4:F5"/>
    <mergeCell ref="A9:A13"/>
    <mergeCell ref="D57:D58"/>
    <mergeCell ref="E57:E58"/>
    <mergeCell ref="F57:F58"/>
    <mergeCell ref="A1:F1"/>
    <mergeCell ref="A2:A3"/>
    <mergeCell ref="B2:B3"/>
    <mergeCell ref="C2:C3"/>
    <mergeCell ref="E2:E3"/>
    <mergeCell ref="F2:F3"/>
    <mergeCell ref="A14:A30"/>
    <mergeCell ref="A31:A32"/>
    <mergeCell ref="D31:D32"/>
    <mergeCell ref="E31:E32"/>
    <mergeCell ref="F31:F32"/>
  </mergeCells>
  <phoneticPr fontId="2"/>
  <printOptions horizontalCentered="1"/>
  <pageMargins left="0.55118110236220474" right="0.55118110236220474" top="0.59055118110236227" bottom="0.59055118110236227" header="0.51181102362204722" footer="0.31496062992125984"/>
  <pageSetup paperSize="9" scale="81" orientation="portrait" r:id="rId1"/>
  <headerFooter>
    <oddFooter>&amp;C&amp;P/&amp;N</oddFooter>
  </headerFooter>
  <rowBreaks count="20" manualBreakCount="20">
    <brk id="13" max="5" man="1"/>
    <brk id="30" max="16383" man="1"/>
    <brk id="41" max="16383" man="1"/>
    <brk id="52" max="16383" man="1"/>
    <brk id="62" max="16383" man="1"/>
    <brk id="73" max="16383" man="1"/>
    <brk id="83" max="16383" man="1"/>
    <brk id="95" max="5" man="1"/>
    <brk id="105" max="16383" man="1"/>
    <brk id="120" max="16383" man="1"/>
    <brk id="137" max="16383" man="1"/>
    <brk id="148" max="16383" man="1"/>
    <brk id="162" max="16383" man="1"/>
    <brk id="176" max="16383" man="1"/>
    <brk id="191" max="16383" man="1"/>
    <brk id="211" max="16383" man="1"/>
    <brk id="222" max="16383" man="1"/>
    <brk id="233" max="16383" man="1"/>
    <brk id="257" max="16383" man="1"/>
    <brk id="2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名簿兼勤務表 (夜間対応型訪問介護)</vt:lpstr>
      <vt:lpstr>【記載例】夜間対応型訪問介護</vt:lpstr>
      <vt:lpstr>【記載例】シフト記号表（勤務時間帯）</vt:lpstr>
      <vt:lpstr>夜間対応型訪問介護</vt:lpstr>
      <vt:lpstr>シフト記号表</vt:lpstr>
      <vt:lpstr>記入方法</vt:lpstr>
      <vt:lpstr>プルダウン・リスト</vt:lpstr>
      <vt:lpstr>自己点検票</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自己点検票!Print_Area</vt:lpstr>
      <vt:lpstr>'名簿兼勤務表 (夜間対応型訪問介護)'!Print_Area</vt:lpstr>
      <vt:lpstr>夜間対応型訪問介護!Print_Area</vt:lpstr>
      <vt:lpstr>【記載例】夜間対応型訪問介護!Print_Titles</vt:lpstr>
      <vt:lpstr>自己点検票!Print_Titles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小清水 昌来</cp:lastModifiedBy>
  <cp:lastPrinted>2021-03-24T13:21:06Z</cp:lastPrinted>
  <dcterms:created xsi:type="dcterms:W3CDTF">2020-01-28T01:12:50Z</dcterms:created>
  <dcterms:modified xsi:type="dcterms:W3CDTF">2025-09-01T05:15:10Z</dcterms:modified>
</cp:coreProperties>
</file>