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tha08v\fs04_Redirect01\APP\Win2012R2\06848524\Downloads\"/>
    </mc:Choice>
  </mc:AlternateContent>
  <bookViews>
    <workbookView xWindow="0" yWindow="0" windowWidth="14370" windowHeight="6090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>
  <authors>
    <author>塚原 遊尋(tsukahara-yuujin.xt6)</author>
  </authors>
  <commentList>
    <comment ref="K6" authorId="0" shape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>
  <authors>
    <author>塚原 遊尋(tsukahara-yuujin.xt6)</author>
  </authors>
  <commentList>
    <comment ref="K6" authorId="0" shape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<sst xmlns="http://schemas.openxmlformats.org/spreadsheetml/2006/main" count="421" uniqueCount="174">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</sst>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  <xf numFmtId="0" fontId="32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71302"/>
              <a:ext cx="0" cy="0"/>
              <a:chOff x="-34414" y="5071302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8" Type="http://schemas.openxmlformats.org/officeDocument/2006/relationships/ctrlProp" Target="../ctrlProps/ctrlProp5.xml" />
  <Relationship Id="rId13" Type="http://schemas.openxmlformats.org/officeDocument/2006/relationships/ctrlProp" Target="../ctrlProps/ctrlProp10.xml" />
  <Relationship Id="rId18" Type="http://schemas.openxmlformats.org/officeDocument/2006/relationships/ctrlProp" Target="../ctrlProps/ctrlProp15.xml" />
  <Relationship Id="rId3" Type="http://schemas.openxmlformats.org/officeDocument/2006/relationships/vmlDrawing" Target="../drawings/vmlDrawing1.vml" />
  <Relationship Id="rId7" Type="http://schemas.openxmlformats.org/officeDocument/2006/relationships/ctrlProp" Target="../ctrlProps/ctrlProp4.xml" />
  <Relationship Id="rId12" Type="http://schemas.openxmlformats.org/officeDocument/2006/relationships/ctrlProp" Target="../ctrlProps/ctrlProp9.xml" />
  <Relationship Id="rId17" Type="http://schemas.openxmlformats.org/officeDocument/2006/relationships/ctrlProp" Target="../ctrlProps/ctrlProp14.xml" />
  <Relationship Id="rId2" Type="http://schemas.openxmlformats.org/officeDocument/2006/relationships/drawing" Target="../drawings/drawing1.xml" />
  <Relationship Id="rId16" Type="http://schemas.openxmlformats.org/officeDocument/2006/relationships/ctrlProp" Target="../ctrlProps/ctrlProp13.xml" />
  <Relationship Id="rId20" Type="http://schemas.openxmlformats.org/officeDocument/2006/relationships/comments" Target="../comments1.xml" />
  <Relationship Id="rId1" Type="http://schemas.openxmlformats.org/officeDocument/2006/relationships/printerSettings" Target="../printerSettings/printerSettings1.bin" />
  <Relationship Id="rId6" Type="http://schemas.openxmlformats.org/officeDocument/2006/relationships/ctrlProp" Target="../ctrlProps/ctrlProp3.xml" />
  <Relationship Id="rId11" Type="http://schemas.openxmlformats.org/officeDocument/2006/relationships/ctrlProp" Target="../ctrlProps/ctrlProp8.xml" />
  <Relationship Id="rId5" Type="http://schemas.openxmlformats.org/officeDocument/2006/relationships/ctrlProp" Target="../ctrlProps/ctrlProp2.xml" />
  <Relationship Id="rId15" Type="http://schemas.openxmlformats.org/officeDocument/2006/relationships/ctrlProp" Target="../ctrlProps/ctrlProp12.xml" />
  <Relationship Id="rId10" Type="http://schemas.openxmlformats.org/officeDocument/2006/relationships/ctrlProp" Target="../ctrlProps/ctrlProp7.xml" />
  <Relationship Id="rId19" Type="http://schemas.openxmlformats.org/officeDocument/2006/relationships/ctrlProp" Target="../ctrlProps/ctrlProp16.xml" />
  <Relationship Id="rId4" Type="http://schemas.openxmlformats.org/officeDocument/2006/relationships/ctrlProp" Target="../ctrlProps/ctrlProp1.xml" />
  <Relationship Id="rId9" Type="http://schemas.openxmlformats.org/officeDocument/2006/relationships/ctrlProp" Target="../ctrlProps/ctrlProp6.xml" />
  <Relationship Id="rId14" Type="http://schemas.openxmlformats.org/officeDocument/2006/relationships/ctrlProp" Target="../ctrlProps/ctrlProp11.xml" />
</Relationships>
</file>

<file path=xl/worksheets/_rels/sheet2.xml.rels>&#65279;<?xml version="1.0" encoding="UTF-8" standalone="yes"?>
<Relationships xmlns="http://schemas.openxmlformats.org/package/2006/relationships">
  <Relationship Id="rId8" Type="http://schemas.openxmlformats.org/officeDocument/2006/relationships/ctrlProp" Target="../ctrlProps/ctrlProp21.xml" />
  <Relationship Id="rId13" Type="http://schemas.openxmlformats.org/officeDocument/2006/relationships/ctrlProp" Target="../ctrlProps/ctrlProp26.xml" />
  <Relationship Id="rId18" Type="http://schemas.openxmlformats.org/officeDocument/2006/relationships/ctrlProp" Target="../ctrlProps/ctrlProp31.xml" />
  <Relationship Id="rId3" Type="http://schemas.openxmlformats.org/officeDocument/2006/relationships/vmlDrawing" Target="../drawings/vmlDrawing2.vml" />
  <Relationship Id="rId7" Type="http://schemas.openxmlformats.org/officeDocument/2006/relationships/ctrlProp" Target="../ctrlProps/ctrlProp20.xml" />
  <Relationship Id="rId12" Type="http://schemas.openxmlformats.org/officeDocument/2006/relationships/ctrlProp" Target="../ctrlProps/ctrlProp25.xml" />
  <Relationship Id="rId17" Type="http://schemas.openxmlformats.org/officeDocument/2006/relationships/ctrlProp" Target="../ctrlProps/ctrlProp30.xml" />
  <Relationship Id="rId2" Type="http://schemas.openxmlformats.org/officeDocument/2006/relationships/drawing" Target="../drawings/drawing2.xml" />
  <Relationship Id="rId16" Type="http://schemas.openxmlformats.org/officeDocument/2006/relationships/ctrlProp" Target="../ctrlProps/ctrlProp29.xml" />
  <Relationship Id="rId20" Type="http://schemas.openxmlformats.org/officeDocument/2006/relationships/comments" Target="../comments2.xml" />
  <Relationship Id="rId1" Type="http://schemas.openxmlformats.org/officeDocument/2006/relationships/printerSettings" Target="../printerSettings/printerSettings2.bin" />
  <Relationship Id="rId6" Type="http://schemas.openxmlformats.org/officeDocument/2006/relationships/ctrlProp" Target="../ctrlProps/ctrlProp19.xml" />
  <Relationship Id="rId11" Type="http://schemas.openxmlformats.org/officeDocument/2006/relationships/ctrlProp" Target="../ctrlProps/ctrlProp24.xml" />
  <Relationship Id="rId5" Type="http://schemas.openxmlformats.org/officeDocument/2006/relationships/ctrlProp" Target="../ctrlProps/ctrlProp18.xml" />
  <Relationship Id="rId15" Type="http://schemas.openxmlformats.org/officeDocument/2006/relationships/ctrlProp" Target="../ctrlProps/ctrlProp28.xml" />
  <Relationship Id="rId10" Type="http://schemas.openxmlformats.org/officeDocument/2006/relationships/ctrlProp" Target="../ctrlProps/ctrlProp23.xml" />
  <Relationship Id="rId19" Type="http://schemas.openxmlformats.org/officeDocument/2006/relationships/ctrlProp" Target="../ctrlProps/ctrlProp32.xml" />
  <Relationship Id="rId4" Type="http://schemas.openxmlformats.org/officeDocument/2006/relationships/ctrlProp" Target="../ctrlProps/ctrlProp17.xml" />
  <Relationship Id="rId9" Type="http://schemas.openxmlformats.org/officeDocument/2006/relationships/ctrlProp" Target="../ctrlProps/ctrlProp22.xml" />
  <Relationship Id="rId14" Type="http://schemas.openxmlformats.org/officeDocument/2006/relationships/ctrlProp" Target="../ctrlProps/ctrlProp27.xml" />
</Relationships>
</file>

<file path=xl/worksheets/_rels/sheet3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3.bin" />
</Relationships>
</file>

<file path=xl/worksheets/_rels/sheet4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4.bin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L53"/>
  <sheetViews>
    <sheetView showGridLines="0" tabSelected="1" view="pageBreakPreview" zoomScale="53" zoomScaleNormal="53" zoomScaleSheetLayoutView="53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5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2:90" ht="18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O3" s="133"/>
      <c r="AQ3" s="197" t="s">
        <v>125</v>
      </c>
      <c r="AR3" s="198"/>
      <c r="AS3" s="198"/>
      <c r="AT3" s="198"/>
      <c r="AU3" s="198"/>
      <c r="AV3" s="198"/>
      <c r="AW3" s="199"/>
      <c r="AX3" s="191" t="s">
        <v>124</v>
      </c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3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0"/>
      <c r="AR4" s="201"/>
      <c r="AS4" s="201"/>
      <c r="AT4" s="201"/>
      <c r="AU4" s="201"/>
      <c r="AV4" s="201"/>
      <c r="AW4" s="202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56" t="s">
        <v>91</v>
      </c>
      <c r="AG5" s="156"/>
      <c r="AH5" s="156"/>
      <c r="AI5" s="156"/>
      <c r="AJ5" s="156"/>
      <c r="AK5" s="156"/>
      <c r="AL5" s="156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67" t="s">
        <v>0</v>
      </c>
      <c r="C6" s="167"/>
      <c r="D6" s="167"/>
      <c r="E6" s="167"/>
      <c r="F6" s="167"/>
      <c r="G6" s="167"/>
      <c r="H6" s="167"/>
      <c r="I6" s="167"/>
      <c r="J6" s="167"/>
      <c r="K6" s="164" t="s">
        <v>92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F6" s="160" t="str">
        <f>"月額賃金改善Ⅱ"</f>
        <v>月額賃金改善Ⅱ</v>
      </c>
      <c r="AG6" s="160" t="s">
        <v>75</v>
      </c>
      <c r="AH6" s="160" t="s">
        <v>76</v>
      </c>
      <c r="AI6" s="160" t="s">
        <v>77</v>
      </c>
      <c r="AJ6" s="160" t="s">
        <v>78</v>
      </c>
      <c r="AK6" s="160" t="s">
        <v>79</v>
      </c>
      <c r="AL6" s="160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91" t="s">
        <v>6</v>
      </c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3"/>
      <c r="CB6" s="1"/>
    </row>
    <row r="7" spans="2:90" ht="18.75" customHeight="1">
      <c r="B7" s="168"/>
      <c r="C7" s="169"/>
      <c r="D7" s="169"/>
      <c r="E7" s="169"/>
      <c r="F7" s="169"/>
      <c r="G7" s="169"/>
      <c r="H7" s="169"/>
      <c r="I7" s="169"/>
      <c r="J7" s="170"/>
      <c r="K7" s="229"/>
      <c r="L7" s="229"/>
      <c r="M7" s="229"/>
      <c r="N7" s="229"/>
      <c r="O7" s="230"/>
      <c r="P7" s="233"/>
      <c r="Q7" s="234"/>
      <c r="R7" s="234"/>
      <c r="S7" s="234"/>
      <c r="T7" s="235"/>
      <c r="U7" s="239"/>
      <c r="V7" s="240"/>
      <c r="W7" s="240"/>
      <c r="X7" s="240"/>
      <c r="Y7" s="241"/>
      <c r="Z7" s="245" t="s">
        <v>74</v>
      </c>
      <c r="AA7" s="246"/>
      <c r="AB7" s="246"/>
      <c r="AC7" s="247"/>
      <c r="AF7" s="160"/>
      <c r="AG7" s="160"/>
      <c r="AH7" s="160"/>
      <c r="AI7" s="160"/>
      <c r="AJ7" s="160"/>
      <c r="AK7" s="160"/>
      <c r="AL7" s="160"/>
      <c r="AM7" s="135"/>
      <c r="AO7" s="133"/>
      <c r="AQ7" s="214"/>
      <c r="AR7" s="215"/>
      <c r="AS7" s="215"/>
      <c r="AT7" s="215"/>
      <c r="AU7" s="215"/>
      <c r="AV7" s="215"/>
      <c r="AW7" s="216"/>
      <c r="AX7" s="212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213"/>
    </row>
    <row r="8" spans="2:90" ht="13.5" customHeight="1">
      <c r="B8" s="171"/>
      <c r="C8" s="172"/>
      <c r="D8" s="172"/>
      <c r="E8" s="172"/>
      <c r="F8" s="172"/>
      <c r="G8" s="172"/>
      <c r="H8" s="172"/>
      <c r="I8" s="172"/>
      <c r="J8" s="173"/>
      <c r="K8" s="231"/>
      <c r="L8" s="231"/>
      <c r="M8" s="231"/>
      <c r="N8" s="231"/>
      <c r="O8" s="232"/>
      <c r="P8" s="236"/>
      <c r="Q8" s="237"/>
      <c r="R8" s="237"/>
      <c r="S8" s="237"/>
      <c r="T8" s="238"/>
      <c r="U8" s="242"/>
      <c r="V8" s="243"/>
      <c r="W8" s="243"/>
      <c r="X8" s="243"/>
      <c r="Y8" s="244"/>
      <c r="Z8" s="248"/>
      <c r="AA8" s="156"/>
      <c r="AB8" s="156"/>
      <c r="AC8" s="249"/>
      <c r="AF8" s="160"/>
      <c r="AG8" s="160"/>
      <c r="AH8" s="160"/>
      <c r="AI8" s="160"/>
      <c r="AJ8" s="160"/>
      <c r="AK8" s="160"/>
      <c r="AL8" s="160"/>
      <c r="AM8" s="135"/>
      <c r="AO8" s="133"/>
      <c r="AQ8" s="200"/>
      <c r="AR8" s="201"/>
      <c r="AS8" s="201"/>
      <c r="AT8" s="201"/>
      <c r="AU8" s="201"/>
      <c r="AV8" s="201"/>
      <c r="AW8" s="202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174"/>
      <c r="C9" s="175"/>
      <c r="D9" s="175"/>
      <c r="E9" s="175"/>
      <c r="F9" s="175"/>
      <c r="G9" s="175"/>
      <c r="H9" s="175"/>
      <c r="I9" s="175"/>
      <c r="J9" s="176"/>
      <c r="K9" s="203" t="str">
        <f>IFERROR(VLOOKUP(B7,【参考】数式用!$A$5:$J$27,MATCH(K7,【参考】数式用!$B$4:$J$4,0)+1,0),"")</f>
        <v/>
      </c>
      <c r="L9" s="204"/>
      <c r="M9" s="204"/>
      <c r="N9" s="204"/>
      <c r="O9" s="205"/>
      <c r="P9" s="203" t="str">
        <f>IFERROR(VLOOKUP(B7,【参考】数式用!$A$5:$J$27,MATCH(P7,【参考】数式用!$B$4:$J$4,0)+1,0),"")</f>
        <v/>
      </c>
      <c r="Q9" s="204"/>
      <c r="R9" s="204"/>
      <c r="S9" s="204"/>
      <c r="T9" s="205"/>
      <c r="U9" s="206" t="str">
        <f>IFERROR(VLOOKUP(B7,【参考】数式用!$A$5:$J$27,MATCH(U7,【参考】数式用!$B$4:$J$4,0)+1,0),"")</f>
        <v/>
      </c>
      <c r="V9" s="204"/>
      <c r="W9" s="204"/>
      <c r="X9" s="204"/>
      <c r="Y9" s="205"/>
      <c r="Z9" s="217">
        <f>SUM(K9,P9,U9)</f>
        <v>0</v>
      </c>
      <c r="AA9" s="218"/>
      <c r="AB9" s="218"/>
      <c r="AC9" s="219"/>
      <c r="AF9" s="160"/>
      <c r="AG9" s="160"/>
      <c r="AH9" s="160"/>
      <c r="AI9" s="160"/>
      <c r="AJ9" s="160"/>
      <c r="AK9" s="160"/>
      <c r="AL9" s="160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0"/>
      <c r="AG10" s="160"/>
      <c r="AH10" s="160"/>
      <c r="AI10" s="160"/>
      <c r="AJ10" s="160"/>
      <c r="AK10" s="160"/>
      <c r="AL10" s="160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91" t="s">
        <v>82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0"/>
      <c r="AG11" s="160"/>
      <c r="AH11" s="160"/>
      <c r="AI11" s="160"/>
      <c r="AJ11" s="160"/>
      <c r="AK11" s="160"/>
      <c r="AL11" s="160"/>
      <c r="AM11" s="135"/>
      <c r="AO11" s="133"/>
      <c r="AQ11" s="200"/>
      <c r="AR11" s="201"/>
      <c r="AS11" s="201"/>
      <c r="AT11" s="201"/>
      <c r="AU11" s="201"/>
      <c r="AV11" s="201"/>
      <c r="AW11" s="202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160"/>
      <c r="AG12" s="160"/>
      <c r="AH12" s="160"/>
      <c r="AI12" s="160"/>
      <c r="AJ12" s="160"/>
      <c r="AK12" s="160"/>
      <c r="AL12" s="160"/>
      <c r="AM12" s="135"/>
      <c r="AN12" s="4"/>
      <c r="AO12" s="133"/>
    </row>
    <row r="13" spans="2:90" ht="24.75" customHeight="1">
      <c r="B13" s="221" t="str">
        <f>IFERROR(IF(VLOOKUP(B28,【参考】数式用2!E6:L23,3,FALSE)="","",VLOOKUP(B28,【参考】数式用2!E6:L23,3,FALSE)),"")</f>
        <v/>
      </c>
      <c r="C13" s="222"/>
      <c r="D13" s="222"/>
      <c r="E13" s="222"/>
      <c r="F13" s="222"/>
      <c r="G13" s="222"/>
      <c r="H13" s="223"/>
      <c r="I13" s="185" t="str">
        <f>IFERROR(VLOOKUP(B28,【参考】数式用2!E6:L23,4,FALSE),"")</f>
        <v/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227" t="s">
        <v>103</v>
      </c>
      <c r="AE13" s="228"/>
      <c r="AF13" s="207" t="str">
        <f>IF(U7="ベア加算","",IF(OR(B13="新加算Ⅰ",B13="新加算Ⅱ",B13="新加算Ⅲ",B13="新加算Ⅳ"),"○",""))</f>
        <v/>
      </c>
      <c r="AG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07" t="str">
        <f>IF(OR(B13="新加算Ⅰ",B13="新加算Ⅱ",B13="新加算Ⅲ",B13="新加算Ⅴ(１)",B13="新加算Ⅴ(３)",B13="新加算Ⅴ(８)"),"○","")</f>
        <v/>
      </c>
      <c r="AJ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07" t="str">
        <f>IF(OR(B13="新加算Ⅰ",B13="新加算Ⅴ(１)",B13="新加算Ⅴ(２)",B13="新加算Ⅴ(５)",B13="新加算Ⅴ(７)",B13="新加算Ⅴ(10)"),"○","")</f>
        <v/>
      </c>
      <c r="AL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210" t="s">
        <v>100</v>
      </c>
      <c r="AR13" s="210"/>
      <c r="AS13" s="210"/>
      <c r="AT13" s="210"/>
      <c r="AU13" s="210"/>
      <c r="AV13" s="210"/>
      <c r="AW13" s="210"/>
      <c r="AX13" s="220" t="s">
        <v>83</v>
      </c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</row>
    <row r="14" spans="2:90" ht="24.75" customHeight="1" thickBot="1">
      <c r="B14" s="224" t="str">
        <f>IFERROR(VLOOKUP(B7,【参考】数式用!$A$5:$AB$27,MATCH(B13,【参考】数式用!$B$4:$AB$4,0)+1,FALSE),"")</f>
        <v/>
      </c>
      <c r="C14" s="225"/>
      <c r="D14" s="225"/>
      <c r="E14" s="225"/>
      <c r="F14" s="225"/>
      <c r="G14" s="225"/>
      <c r="H14" s="226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227"/>
      <c r="AE14" s="228"/>
      <c r="AF14" s="208"/>
      <c r="AG14" s="208"/>
      <c r="AH14" s="208"/>
      <c r="AI14" s="208"/>
      <c r="AJ14" s="208"/>
      <c r="AK14" s="208"/>
      <c r="AL14" s="208"/>
      <c r="AM14" s="135"/>
      <c r="AN14" s="4"/>
      <c r="AO14" s="133"/>
      <c r="AQ14" s="210"/>
      <c r="AR14" s="210"/>
      <c r="AS14" s="210"/>
      <c r="AT14" s="210"/>
      <c r="AU14" s="210"/>
      <c r="AV14" s="210"/>
      <c r="AW14" s="21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</row>
    <row r="15" spans="2:90" ht="15" customHeight="1">
      <c r="C15" s="139"/>
      <c r="D15" s="139"/>
      <c r="E15" s="139"/>
      <c r="F15" s="139"/>
      <c r="G15" s="139"/>
      <c r="H15" s="139"/>
      <c r="I15" s="177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210" t="s">
        <v>96</v>
      </c>
      <c r="AR16" s="210"/>
      <c r="AS16" s="210"/>
      <c r="AT16" s="210"/>
      <c r="AU16" s="210"/>
      <c r="AV16" s="210"/>
      <c r="AW16" s="210"/>
      <c r="AX16" s="211" t="s">
        <v>89</v>
      </c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210"/>
      <c r="AR17" s="210"/>
      <c r="AS17" s="210"/>
      <c r="AT17" s="210"/>
      <c r="AU17" s="210"/>
      <c r="AV17" s="210"/>
      <c r="AW17" s="210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</row>
    <row r="18" spans="2:80" ht="24.75" customHeight="1">
      <c r="B18" s="161" t="str">
        <f>IFERROR(IF(VLOOKUP(B28,【参考】数式用2!E6:L23,5,FALSE)="","",VLOOKUP(B28,【参考】数式用2!E6:L23,5,FALSE)),"")</f>
        <v/>
      </c>
      <c r="C18" s="162"/>
      <c r="D18" s="162"/>
      <c r="E18" s="162"/>
      <c r="F18" s="162"/>
      <c r="G18" s="162"/>
      <c r="H18" s="163"/>
      <c r="I18" s="185" t="str">
        <f>IFERROR(VLOOKUP(B28,【参考】数式用2!E6:L23,6,FALSE),"")</f>
        <v/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227" t="s">
        <v>103</v>
      </c>
      <c r="AE18" s="228"/>
      <c r="AF18" s="207" t="str">
        <f>IF(U7="ベア加算","",IF(OR(B18="新加算Ⅰ",B18="新加算Ⅱ",B18="新加算Ⅲ",B18="新加算Ⅳ"),"○",""))</f>
        <v/>
      </c>
      <c r="AG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07" t="str">
        <f>IF(OR(B18="新加算Ⅰ",B18="新加算Ⅱ",B18="新加算Ⅲ",B18="新加算Ⅴ(１)",B18="新加算Ⅴ(３)",B18="新加算Ⅴ(８)"),"○","")</f>
        <v/>
      </c>
      <c r="AJ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07" t="str">
        <f>IF(OR(B18="新加算Ⅰ",B18="新加算Ⅴ(１)",B18="新加算Ⅴ(２)",B18="新加算Ⅴ(５)",B18="新加算Ⅴ(７)",B18="新加算Ⅴ(10)"),"○","")</f>
        <v/>
      </c>
      <c r="AL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210"/>
      <c r="AR18" s="210"/>
      <c r="AS18" s="210"/>
      <c r="AT18" s="210"/>
      <c r="AU18" s="210"/>
      <c r="AV18" s="210"/>
      <c r="AW18" s="210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</row>
    <row r="19" spans="2:80" ht="17.25" customHeight="1">
      <c r="B19" s="179" t="str">
        <f>IFERROR(VLOOKUP(B7,【参考】数式用!$A$5:$AB$27,MATCH(B18,【参考】数式用!$B$4:$AB$4,0)+1,FALSE),"")</f>
        <v/>
      </c>
      <c r="C19" s="180"/>
      <c r="D19" s="180"/>
      <c r="E19" s="180"/>
      <c r="F19" s="180"/>
      <c r="G19" s="180"/>
      <c r="H19" s="181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227"/>
      <c r="AE19" s="228"/>
      <c r="AF19" s="209"/>
      <c r="AG19" s="209"/>
      <c r="AH19" s="209"/>
      <c r="AI19" s="209"/>
      <c r="AJ19" s="209"/>
      <c r="AK19" s="209"/>
      <c r="AL19" s="209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182"/>
      <c r="C20" s="183"/>
      <c r="D20" s="183"/>
      <c r="E20" s="183"/>
      <c r="F20" s="183"/>
      <c r="G20" s="183"/>
      <c r="H20" s="18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227"/>
      <c r="AE20" s="228"/>
      <c r="AF20" s="208"/>
      <c r="AG20" s="208"/>
      <c r="AH20" s="208"/>
      <c r="AI20" s="208"/>
      <c r="AJ20" s="208"/>
      <c r="AK20" s="208"/>
      <c r="AL20" s="208"/>
      <c r="AM20" s="135"/>
      <c r="AN20" s="4"/>
      <c r="AO20" s="133"/>
      <c r="AP20" s="140"/>
      <c r="AQ20" s="210" t="s">
        <v>97</v>
      </c>
      <c r="AR20" s="210"/>
      <c r="AS20" s="210"/>
      <c r="AT20" s="210"/>
      <c r="AU20" s="210"/>
      <c r="AV20" s="210"/>
      <c r="AW20" s="210"/>
      <c r="AX20" s="220" t="str">
        <f>IFERROR(VLOOKUP(B7,【参考】数式用!AF5:AG27,2,0),"")</f>
        <v/>
      </c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177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210"/>
      <c r="AR21" s="210"/>
      <c r="AS21" s="210"/>
      <c r="AT21" s="210"/>
      <c r="AU21" s="210"/>
      <c r="AV21" s="210"/>
      <c r="AW21" s="21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161" t="str">
        <f>IFERROR(IF(VLOOKUP(B28,【参考】数式用2!E6:L23,7,FALSE)="","",VLOOKUP(B28,【参考】数式用2!E6:L23,7,FALSE)),"")</f>
        <v/>
      </c>
      <c r="C23" s="162"/>
      <c r="D23" s="162"/>
      <c r="E23" s="162"/>
      <c r="F23" s="162"/>
      <c r="G23" s="162"/>
      <c r="H23" s="163"/>
      <c r="I23" s="185" t="str">
        <f>IFERROR(VLOOKUP(B28,【参考】数式用2!E6:L23,8,FALSE),"")</f>
        <v/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6"/>
      <c r="AD23" s="227" t="s">
        <v>103</v>
      </c>
      <c r="AE23" s="228"/>
      <c r="AF23" s="207" t="str">
        <f>IF(U7="ベア加算","",IF(OR(B23="新加算Ⅰ",B23="新加算Ⅱ",B23="新加算Ⅲ",B23="新加算Ⅳ"),"○",""))</f>
        <v/>
      </c>
      <c r="AG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07" t="str">
        <f>IF(OR(B23="新加算Ⅰ",B23="新加算Ⅱ",B23="新加算Ⅲ",B23="新加算Ⅴ(１)",B23="新加算Ⅴ(３)",B23="新加算Ⅴ(８)"),"○","")</f>
        <v/>
      </c>
      <c r="AJ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07" t="str">
        <f>IF(OR(B23="新加算Ⅰ",B23="新加算Ⅴ(１)",B23="新加算Ⅴ(２)",B23="新加算Ⅴ(５)",B23="新加算Ⅴ(７)",B23="新加算Ⅴ(10)"),"○","")</f>
        <v/>
      </c>
      <c r="AL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210" t="s">
        <v>84</v>
      </c>
      <c r="AR23" s="210"/>
      <c r="AS23" s="210"/>
      <c r="AT23" s="210"/>
      <c r="AU23" s="210"/>
      <c r="AV23" s="210"/>
      <c r="AW23" s="210"/>
      <c r="AX23" s="220" t="s">
        <v>59</v>
      </c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</row>
    <row r="24" spans="2:80" ht="24.75" customHeight="1" thickBot="1">
      <c r="B24" s="224" t="str">
        <f>IFERROR(VLOOKUP(B7,【参考】数式用!$A$5:$AB$27,MATCH(B23,【参考】数式用!$B$4:$AB$4,0)+1,FALSE),"")</f>
        <v/>
      </c>
      <c r="C24" s="225"/>
      <c r="D24" s="225"/>
      <c r="E24" s="225"/>
      <c r="F24" s="225"/>
      <c r="G24" s="225"/>
      <c r="H24" s="22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227"/>
      <c r="AE24" s="228"/>
      <c r="AF24" s="208"/>
      <c r="AG24" s="208"/>
      <c r="AH24" s="208"/>
      <c r="AI24" s="208"/>
      <c r="AJ24" s="208"/>
      <c r="AK24" s="208"/>
      <c r="AL24" s="208"/>
      <c r="AM24" s="135"/>
      <c r="AN24" s="4"/>
      <c r="AO24" s="133"/>
      <c r="AQ24" s="210"/>
      <c r="AR24" s="210"/>
      <c r="AS24" s="210"/>
      <c r="AT24" s="210"/>
      <c r="AU24" s="210"/>
      <c r="AV24" s="210"/>
      <c r="AW24" s="21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177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157" t="str">
        <f>K7&amp;P7&amp;U7</f>
        <v/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【参考】数式用!$I$4:$J$4</xm:f>
          </x14:formula1>
          <xm:sqref>U7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5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2:90" ht="18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O3" s="133"/>
      <c r="AQ3" s="197" t="s">
        <v>125</v>
      </c>
      <c r="AR3" s="198"/>
      <c r="AS3" s="198"/>
      <c r="AT3" s="198"/>
      <c r="AU3" s="198"/>
      <c r="AV3" s="198"/>
      <c r="AW3" s="199"/>
      <c r="AX3" s="191" t="s">
        <v>124</v>
      </c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3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0"/>
      <c r="AR4" s="201"/>
      <c r="AS4" s="201"/>
      <c r="AT4" s="201"/>
      <c r="AU4" s="201"/>
      <c r="AV4" s="201"/>
      <c r="AW4" s="202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56" t="s">
        <v>91</v>
      </c>
      <c r="AG5" s="156"/>
      <c r="AH5" s="156"/>
      <c r="AI5" s="156"/>
      <c r="AJ5" s="156"/>
      <c r="AK5" s="156"/>
      <c r="AL5" s="156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67" t="s">
        <v>0</v>
      </c>
      <c r="C6" s="167"/>
      <c r="D6" s="167"/>
      <c r="E6" s="167"/>
      <c r="F6" s="167"/>
      <c r="G6" s="167"/>
      <c r="H6" s="167"/>
      <c r="I6" s="167"/>
      <c r="J6" s="167"/>
      <c r="K6" s="164" t="s">
        <v>92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F6" s="160" t="str">
        <f>"月額賃金改善Ⅱ"</f>
        <v>月額賃金改善Ⅱ</v>
      </c>
      <c r="AG6" s="160" t="s">
        <v>75</v>
      </c>
      <c r="AH6" s="160" t="s">
        <v>76</v>
      </c>
      <c r="AI6" s="160" t="s">
        <v>77</v>
      </c>
      <c r="AJ6" s="160" t="s">
        <v>78</v>
      </c>
      <c r="AK6" s="160" t="s">
        <v>79</v>
      </c>
      <c r="AL6" s="160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91" t="s">
        <v>6</v>
      </c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3"/>
      <c r="CB6" s="1"/>
    </row>
    <row r="7" spans="2:90" ht="18.75" customHeight="1">
      <c r="B7" s="168" t="s">
        <v>16</v>
      </c>
      <c r="C7" s="169"/>
      <c r="D7" s="169"/>
      <c r="E7" s="169"/>
      <c r="F7" s="169"/>
      <c r="G7" s="169"/>
      <c r="H7" s="169"/>
      <c r="I7" s="169"/>
      <c r="J7" s="170"/>
      <c r="K7" s="229" t="s">
        <v>21</v>
      </c>
      <c r="L7" s="229"/>
      <c r="M7" s="229"/>
      <c r="N7" s="229"/>
      <c r="O7" s="230"/>
      <c r="P7" s="233" t="s">
        <v>2</v>
      </c>
      <c r="Q7" s="234"/>
      <c r="R7" s="234"/>
      <c r="S7" s="234"/>
      <c r="T7" s="235"/>
      <c r="U7" s="239" t="s">
        <v>3</v>
      </c>
      <c r="V7" s="240"/>
      <c r="W7" s="240"/>
      <c r="X7" s="240"/>
      <c r="Y7" s="241"/>
      <c r="Z7" s="245" t="s">
        <v>74</v>
      </c>
      <c r="AA7" s="246"/>
      <c r="AB7" s="246"/>
      <c r="AC7" s="247"/>
      <c r="AF7" s="160"/>
      <c r="AG7" s="160"/>
      <c r="AH7" s="160"/>
      <c r="AI7" s="160"/>
      <c r="AJ7" s="160"/>
      <c r="AK7" s="160"/>
      <c r="AL7" s="160"/>
      <c r="AM7" s="135"/>
      <c r="AO7" s="133"/>
      <c r="AQ7" s="214"/>
      <c r="AR7" s="215"/>
      <c r="AS7" s="215"/>
      <c r="AT7" s="215"/>
      <c r="AU7" s="215"/>
      <c r="AV7" s="215"/>
      <c r="AW7" s="216"/>
      <c r="AX7" s="212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213"/>
    </row>
    <row r="8" spans="2:90" ht="13.5" customHeight="1">
      <c r="B8" s="171"/>
      <c r="C8" s="172"/>
      <c r="D8" s="172"/>
      <c r="E8" s="172"/>
      <c r="F8" s="172"/>
      <c r="G8" s="172"/>
      <c r="H8" s="172"/>
      <c r="I8" s="172"/>
      <c r="J8" s="173"/>
      <c r="K8" s="231"/>
      <c r="L8" s="231"/>
      <c r="M8" s="231"/>
      <c r="N8" s="231"/>
      <c r="O8" s="232"/>
      <c r="P8" s="236"/>
      <c r="Q8" s="237"/>
      <c r="R8" s="237"/>
      <c r="S8" s="237"/>
      <c r="T8" s="238"/>
      <c r="U8" s="242"/>
      <c r="V8" s="243"/>
      <c r="W8" s="243"/>
      <c r="X8" s="243"/>
      <c r="Y8" s="244"/>
      <c r="Z8" s="248"/>
      <c r="AA8" s="156"/>
      <c r="AB8" s="156"/>
      <c r="AC8" s="249"/>
      <c r="AF8" s="160"/>
      <c r="AG8" s="160"/>
      <c r="AH8" s="160"/>
      <c r="AI8" s="160"/>
      <c r="AJ8" s="160"/>
      <c r="AK8" s="160"/>
      <c r="AL8" s="160"/>
      <c r="AM8" s="135"/>
      <c r="AO8" s="133"/>
      <c r="AQ8" s="200"/>
      <c r="AR8" s="201"/>
      <c r="AS8" s="201"/>
      <c r="AT8" s="201"/>
      <c r="AU8" s="201"/>
      <c r="AV8" s="201"/>
      <c r="AW8" s="202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174"/>
      <c r="C9" s="175"/>
      <c r="D9" s="175"/>
      <c r="E9" s="175"/>
      <c r="F9" s="175"/>
      <c r="G9" s="175"/>
      <c r="H9" s="175"/>
      <c r="I9" s="175"/>
      <c r="J9" s="176"/>
      <c r="K9" s="203">
        <f>IFERROR(VLOOKUP(B7,【参考】数式用!$A$5:$J$27,MATCH(K7,【参考】数式用!$B$4:$J$4,0)+1,0),"")</f>
        <v>0.1</v>
      </c>
      <c r="L9" s="204"/>
      <c r="M9" s="204"/>
      <c r="N9" s="204"/>
      <c r="O9" s="205"/>
      <c r="P9" s="203">
        <f>IFERROR(VLOOKUP(B7,【参考】数式用!$A$5:$J$27,MATCH(P7,【参考】数式用!$B$4:$J$4,0)+1,0),"")</f>
        <v>4.2000000000000003E-2</v>
      </c>
      <c r="Q9" s="204"/>
      <c r="R9" s="204"/>
      <c r="S9" s="204"/>
      <c r="T9" s="205"/>
      <c r="U9" s="206">
        <f>IFERROR(VLOOKUP(B7,【参考】数式用!$A$5:$J$27,MATCH(U7,【参考】数式用!$B$4:$J$4,0)+1,0),"")</f>
        <v>0</v>
      </c>
      <c r="V9" s="204"/>
      <c r="W9" s="204"/>
      <c r="X9" s="204"/>
      <c r="Y9" s="205"/>
      <c r="Z9" s="217">
        <f>SUM(K9,P9,U9)</f>
        <v>0.14200000000000002</v>
      </c>
      <c r="AA9" s="218"/>
      <c r="AB9" s="218"/>
      <c r="AC9" s="219"/>
      <c r="AF9" s="160"/>
      <c r="AG9" s="160"/>
      <c r="AH9" s="160"/>
      <c r="AI9" s="160"/>
      <c r="AJ9" s="160"/>
      <c r="AK9" s="160"/>
      <c r="AL9" s="160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0"/>
      <c r="AG10" s="160"/>
      <c r="AH10" s="160"/>
      <c r="AI10" s="160"/>
      <c r="AJ10" s="160"/>
      <c r="AK10" s="160"/>
      <c r="AL10" s="160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91" t="s">
        <v>82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0"/>
      <c r="AG11" s="160"/>
      <c r="AH11" s="160"/>
      <c r="AI11" s="160"/>
      <c r="AJ11" s="160"/>
      <c r="AK11" s="160"/>
      <c r="AL11" s="160"/>
      <c r="AM11" s="135"/>
      <c r="AO11" s="133"/>
      <c r="AQ11" s="200"/>
      <c r="AR11" s="201"/>
      <c r="AS11" s="201"/>
      <c r="AT11" s="201"/>
      <c r="AU11" s="201"/>
      <c r="AV11" s="201"/>
      <c r="AW11" s="202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160"/>
      <c r="AG12" s="160"/>
      <c r="AH12" s="160"/>
      <c r="AI12" s="160"/>
      <c r="AJ12" s="160"/>
      <c r="AK12" s="160"/>
      <c r="AL12" s="160"/>
      <c r="AM12" s="135"/>
      <c r="AN12" s="4"/>
      <c r="AO12" s="133"/>
    </row>
    <row r="13" spans="2:90" ht="24.75" customHeight="1">
      <c r="B13" s="221" t="str">
        <f>IFERROR(IF(VLOOKUP(B28,【参考】数式用2!E6:L23,3,FALSE)="","",VLOOKUP(B28,【参考】数式用2!E6:L23,3,FALSE)),"")</f>
        <v>新加算Ⅱ</v>
      </c>
      <c r="C13" s="222"/>
      <c r="D13" s="222"/>
      <c r="E13" s="222"/>
      <c r="F13" s="222"/>
      <c r="G13" s="222"/>
      <c r="H13" s="223"/>
      <c r="I13" s="185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227" t="s">
        <v>103</v>
      </c>
      <c r="AE13" s="228"/>
      <c r="AF13" s="207" t="str">
        <f>IF(U7="ベア加算","",IF(OR(B13="新加算Ⅰ",B13="新加算Ⅱ",B13="新加算Ⅲ",B13="新加算Ⅳ"),"○",""))</f>
        <v>○</v>
      </c>
      <c r="AG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07" t="str">
        <f>IF(OR(B13="新加算Ⅰ",B13="新加算Ⅱ",B13="新加算Ⅲ",B13="新加算Ⅴ(１)",B13="新加算Ⅴ(３)",B13="新加算Ⅴ(８)"),"○","")</f>
        <v>○</v>
      </c>
      <c r="AJ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07" t="str">
        <f>IF(OR(B13="新加算Ⅰ",B13="新加算Ⅴ(１)",B13="新加算Ⅴ(２)",B13="新加算Ⅴ(５)",B13="新加算Ⅴ(７)",B13="新加算Ⅴ(10)"),"○","")</f>
        <v/>
      </c>
      <c r="AL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210" t="s">
        <v>100</v>
      </c>
      <c r="AR13" s="210"/>
      <c r="AS13" s="210"/>
      <c r="AT13" s="210"/>
      <c r="AU13" s="210"/>
      <c r="AV13" s="210"/>
      <c r="AW13" s="210"/>
      <c r="AX13" s="220" t="s">
        <v>83</v>
      </c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</row>
    <row r="14" spans="2:90" ht="24.75" customHeight="1" thickBot="1">
      <c r="B14" s="224">
        <f>IFERROR(VLOOKUP(B7,【参考】数式用!$A$5:$AB$27,MATCH(B13,【参考】数式用!$B$4:$AB$4,0)+1,FALSE),"")</f>
        <v>0.224</v>
      </c>
      <c r="C14" s="225"/>
      <c r="D14" s="225"/>
      <c r="E14" s="225"/>
      <c r="F14" s="225"/>
      <c r="G14" s="225"/>
      <c r="H14" s="226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227"/>
      <c r="AE14" s="228"/>
      <c r="AF14" s="208"/>
      <c r="AG14" s="208"/>
      <c r="AH14" s="208"/>
      <c r="AI14" s="208"/>
      <c r="AJ14" s="208"/>
      <c r="AK14" s="208"/>
      <c r="AL14" s="208"/>
      <c r="AM14" s="135"/>
      <c r="AN14" s="4"/>
      <c r="AO14" s="133"/>
      <c r="AQ14" s="210"/>
      <c r="AR14" s="210"/>
      <c r="AS14" s="210"/>
      <c r="AT14" s="210"/>
      <c r="AU14" s="210"/>
      <c r="AV14" s="210"/>
      <c r="AW14" s="21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</row>
    <row r="15" spans="2:90" ht="15" customHeight="1">
      <c r="C15" s="139"/>
      <c r="D15" s="139"/>
      <c r="E15" s="139"/>
      <c r="F15" s="139"/>
      <c r="G15" s="139"/>
      <c r="H15" s="139"/>
      <c r="I15" s="177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210" t="s">
        <v>96</v>
      </c>
      <c r="AR16" s="210"/>
      <c r="AS16" s="210"/>
      <c r="AT16" s="210"/>
      <c r="AU16" s="210"/>
      <c r="AV16" s="210"/>
      <c r="AW16" s="210"/>
      <c r="AX16" s="211" t="s">
        <v>89</v>
      </c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210"/>
      <c r="AR17" s="210"/>
      <c r="AS17" s="210"/>
      <c r="AT17" s="210"/>
      <c r="AU17" s="210"/>
      <c r="AV17" s="210"/>
      <c r="AW17" s="210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</row>
    <row r="18" spans="2:80" ht="24.75" customHeight="1">
      <c r="B18" s="161" t="str">
        <f>IFERROR(IF(VLOOKUP(B28,【参考】数式用2!E6:L23,5,FALSE)="","",VLOOKUP(B28,【参考】数式用2!E6:L23,5,FALSE)),"")</f>
        <v>新加算Ⅴ(３)</v>
      </c>
      <c r="C18" s="162"/>
      <c r="D18" s="162"/>
      <c r="E18" s="162"/>
      <c r="F18" s="162"/>
      <c r="G18" s="162"/>
      <c r="H18" s="163"/>
      <c r="I18" s="185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227" t="s">
        <v>103</v>
      </c>
      <c r="AE18" s="228"/>
      <c r="AF18" s="207" t="str">
        <f>IF(U7="ベア加算","",IF(OR(B18="新加算Ⅰ",B18="新加算Ⅱ",B18="新加算Ⅲ",B18="新加算Ⅳ"),"○",""))</f>
        <v/>
      </c>
      <c r="AG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07" t="str">
        <f>IF(OR(B18="新加算Ⅰ",B18="新加算Ⅱ",B18="新加算Ⅲ",B18="新加算Ⅴ(１)",B18="新加算Ⅴ(３)",B18="新加算Ⅴ(８)"),"○","")</f>
        <v>○</v>
      </c>
      <c r="AJ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07" t="str">
        <f>IF(OR(B18="新加算Ⅰ",B18="新加算Ⅴ(１)",B18="新加算Ⅴ(２)",B18="新加算Ⅴ(５)",B18="新加算Ⅴ(７)",B18="新加算Ⅴ(10)"),"○","")</f>
        <v/>
      </c>
      <c r="AL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210"/>
      <c r="AR18" s="210"/>
      <c r="AS18" s="210"/>
      <c r="AT18" s="210"/>
      <c r="AU18" s="210"/>
      <c r="AV18" s="210"/>
      <c r="AW18" s="210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</row>
    <row r="19" spans="2:80" ht="17.25" customHeight="1">
      <c r="B19" s="179">
        <f>IFERROR(VLOOKUP(B7,【参考】数式用!$A$5:$AB$27,MATCH(B18,【参考】数式用!$B$4:$AB$4,0)+1,FALSE),"")</f>
        <v>0.2</v>
      </c>
      <c r="C19" s="180"/>
      <c r="D19" s="180"/>
      <c r="E19" s="180"/>
      <c r="F19" s="180"/>
      <c r="G19" s="180"/>
      <c r="H19" s="181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227"/>
      <c r="AE19" s="228"/>
      <c r="AF19" s="209"/>
      <c r="AG19" s="209"/>
      <c r="AH19" s="209"/>
      <c r="AI19" s="209"/>
      <c r="AJ19" s="209"/>
      <c r="AK19" s="209"/>
      <c r="AL19" s="209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182"/>
      <c r="C20" s="183"/>
      <c r="D20" s="183"/>
      <c r="E20" s="183"/>
      <c r="F20" s="183"/>
      <c r="G20" s="183"/>
      <c r="H20" s="18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227"/>
      <c r="AE20" s="228"/>
      <c r="AF20" s="208"/>
      <c r="AG20" s="208"/>
      <c r="AH20" s="208"/>
      <c r="AI20" s="208"/>
      <c r="AJ20" s="208"/>
      <c r="AK20" s="208"/>
      <c r="AL20" s="208"/>
      <c r="AM20" s="135"/>
      <c r="AN20" s="4"/>
      <c r="AO20" s="133"/>
      <c r="AP20" s="140"/>
      <c r="AQ20" s="210" t="s">
        <v>97</v>
      </c>
      <c r="AR20" s="210"/>
      <c r="AS20" s="210"/>
      <c r="AT20" s="210"/>
      <c r="AU20" s="210"/>
      <c r="AV20" s="210"/>
      <c r="AW20" s="210"/>
      <c r="AX20" s="220" t="str">
        <f>IFERROR(VLOOKUP(B7,【参考】数式用!AF5:AG27,2,0),"")</f>
        <v>　特定事業所加算ⅠまたはⅡを算定する。</v>
      </c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177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210"/>
      <c r="AR21" s="210"/>
      <c r="AS21" s="210"/>
      <c r="AT21" s="210"/>
      <c r="AU21" s="210"/>
      <c r="AV21" s="210"/>
      <c r="AW21" s="21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161" t="str">
        <f>IFERROR(IF(VLOOKUP(B28,【参考】数式用2!E6:L23,7,FALSE)="","",VLOOKUP(B28,【参考】数式用2!E6:L23,7,FALSE)),"")</f>
        <v>新加算Ⅴ(６)</v>
      </c>
      <c r="C23" s="162"/>
      <c r="D23" s="162"/>
      <c r="E23" s="162"/>
      <c r="F23" s="162"/>
      <c r="G23" s="162"/>
      <c r="H23" s="163"/>
      <c r="I23" s="185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6"/>
      <c r="AD23" s="227" t="s">
        <v>103</v>
      </c>
      <c r="AE23" s="228"/>
      <c r="AF23" s="207" t="str">
        <f>IF(U7="ベア加算","",IF(OR(B23="新加算Ⅰ",B23="新加算Ⅱ",B23="新加算Ⅲ",B23="新加算Ⅳ"),"○",""))</f>
        <v/>
      </c>
      <c r="AG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07" t="str">
        <f>IF(OR(B23="新加算Ⅰ",B23="新加算Ⅱ",B23="新加算Ⅲ",B23="新加算Ⅴ(１)",B23="新加算Ⅴ(３)",B23="新加算Ⅴ(８)"),"○","")</f>
        <v/>
      </c>
      <c r="AJ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07" t="str">
        <f>IF(OR(B23="新加算Ⅰ",B23="新加算Ⅴ(１)",B23="新加算Ⅴ(２)",B23="新加算Ⅴ(５)",B23="新加算Ⅴ(７)",B23="新加算Ⅴ(10)"),"○","")</f>
        <v/>
      </c>
      <c r="AL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210" t="s">
        <v>84</v>
      </c>
      <c r="AR23" s="210"/>
      <c r="AS23" s="210"/>
      <c r="AT23" s="210"/>
      <c r="AU23" s="210"/>
      <c r="AV23" s="210"/>
      <c r="AW23" s="210"/>
      <c r="AX23" s="220" t="s">
        <v>59</v>
      </c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</row>
    <row r="24" spans="2:80" ht="24.75" customHeight="1" thickBot="1">
      <c r="B24" s="224">
        <f>IFERROR(VLOOKUP(B7,【参考】数式用!$A$5:$AB$27,MATCH(B23,【参考】数式用!$B$4:$AB$4,0)+1,FALSE),"")</f>
        <v>0.16300000000000001</v>
      </c>
      <c r="C24" s="225"/>
      <c r="D24" s="225"/>
      <c r="E24" s="225"/>
      <c r="F24" s="225"/>
      <c r="G24" s="225"/>
      <c r="H24" s="22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227"/>
      <c r="AE24" s="228"/>
      <c r="AF24" s="208"/>
      <c r="AG24" s="208"/>
      <c r="AH24" s="208"/>
      <c r="AI24" s="208"/>
      <c r="AJ24" s="208"/>
      <c r="AK24" s="208"/>
      <c r="AL24" s="208"/>
      <c r="AM24" s="135"/>
      <c r="AN24" s="4"/>
      <c r="AO24" s="133"/>
      <c r="AQ24" s="210"/>
      <c r="AR24" s="210"/>
      <c r="AS24" s="210"/>
      <c r="AT24" s="210"/>
      <c r="AU24" s="210"/>
      <c r="AV24" s="210"/>
      <c r="AW24" s="21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177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157" t="str">
        <f>K7&amp;P7&amp;U7</f>
        <v>処遇加算Ⅱ特定加算Ⅱベア加算なし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X10:CA11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【参考】数式用!$B$4:$E$4</xm:f>
          </x14:formula1>
          <xm:sqref>K7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71" t="s">
        <v>9</v>
      </c>
      <c r="B2" s="274" t="s">
        <v>10</v>
      </c>
      <c r="C2" s="275"/>
      <c r="D2" s="275"/>
      <c r="E2" s="276"/>
      <c r="F2" s="277" t="s">
        <v>11</v>
      </c>
      <c r="G2" s="278"/>
      <c r="H2" s="279"/>
      <c r="I2" s="271" t="s">
        <v>12</v>
      </c>
      <c r="J2" s="280"/>
      <c r="K2" s="282" t="s">
        <v>13</v>
      </c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68" t="s">
        <v>14</v>
      </c>
      <c r="AD2" s="12"/>
      <c r="AF2" s="262" t="s">
        <v>51</v>
      </c>
      <c r="AG2" s="265" t="s">
        <v>15</v>
      </c>
      <c r="AJ2" s="250" t="s">
        <v>122</v>
      </c>
      <c r="AK2" s="253" t="s">
        <v>123</v>
      </c>
      <c r="AL2" s="254"/>
      <c r="AM2" s="255"/>
    </row>
    <row r="3" spans="1:39" ht="26.25" customHeight="1" thickBot="1">
      <c r="A3" s="272"/>
      <c r="B3" s="285" t="s">
        <v>18</v>
      </c>
      <c r="C3" s="286"/>
      <c r="D3" s="286"/>
      <c r="E3" s="287"/>
      <c r="F3" s="285" t="s">
        <v>19</v>
      </c>
      <c r="G3" s="286"/>
      <c r="H3" s="287"/>
      <c r="I3" s="273"/>
      <c r="J3" s="281"/>
      <c r="K3" s="288" t="s">
        <v>20</v>
      </c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90"/>
      <c r="AC3" s="269"/>
      <c r="AD3" s="12"/>
      <c r="AF3" s="263"/>
      <c r="AG3" s="266"/>
      <c r="AJ3" s="251"/>
      <c r="AK3" s="256"/>
      <c r="AL3" s="257"/>
      <c r="AM3" s="258"/>
    </row>
    <row r="4" spans="1:39" ht="19.5" customHeight="1" thickBot="1">
      <c r="A4" s="273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70"/>
      <c r="AD4" s="12"/>
      <c r="AF4" s="264"/>
      <c r="AG4" s="267"/>
      <c r="AJ4" s="252"/>
      <c r="AK4" s="259"/>
      <c r="AL4" s="260"/>
      <c r="AM4" s="261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2" t="s">
        <v>10</v>
      </c>
      <c r="C3" s="291" t="s">
        <v>11</v>
      </c>
      <c r="D3" s="291" t="s">
        <v>12</v>
      </c>
      <c r="E3" s="291" t="s">
        <v>17</v>
      </c>
      <c r="F3" s="293" t="s">
        <v>81</v>
      </c>
      <c r="G3" s="291" t="s">
        <v>86</v>
      </c>
      <c r="H3" s="291"/>
      <c r="I3" s="291" t="s">
        <v>87</v>
      </c>
      <c r="J3" s="291"/>
      <c r="K3" s="291" t="s">
        <v>88</v>
      </c>
      <c r="L3" s="291"/>
    </row>
    <row r="4" spans="2:12">
      <c r="B4" s="292"/>
      <c r="C4" s="291"/>
      <c r="D4" s="291"/>
      <c r="E4" s="291"/>
      <c r="F4" s="294"/>
      <c r="G4" s="291"/>
      <c r="H4" s="291"/>
      <c r="I4" s="291"/>
      <c r="J4" s="291"/>
      <c r="K4" s="291"/>
      <c r="L4" s="291"/>
    </row>
    <row r="5" spans="2:12">
      <c r="B5" s="292"/>
      <c r="C5" s="291"/>
      <c r="D5" s="291"/>
      <c r="E5" s="291"/>
      <c r="F5" s="295"/>
      <c r="G5" s="291"/>
      <c r="H5" s="291"/>
      <c r="I5" s="291"/>
      <c r="J5" s="291"/>
      <c r="K5" s="291"/>
      <c r="L5" s="291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153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153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153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154" t="s">
        <v>151</v>
      </c>
      <c r="I16" s="75" t="s">
        <v>68</v>
      </c>
      <c r="J16" s="107" t="s">
        <v>152</v>
      </c>
      <c r="K16" s="111"/>
      <c r="L16" s="153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154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 由芽</dc:creator>
  <cp:lastModifiedBy>栗原 由芽</cp:lastModifiedBy>
  <cp:lastPrinted>2024-03-11T13:42:51Z</cp:lastPrinted>
  <dcterms:created xsi:type="dcterms:W3CDTF">2015-06-05T18:19:34Z</dcterms:created>
  <dcterms:modified xsi:type="dcterms:W3CDTF">2024-03-26T04:45:11Z</dcterms:modified>
</cp:coreProperties>
</file>